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Common Budget Work Files\CCOC and FACC - Mult Years\CCOC\MONTHLY - Outputs Reports (Monthly) and Timeliness (Qtrly)\Submitted during FY'21-'22\"/>
    </mc:Choice>
  </mc:AlternateContent>
  <xr:revisionPtr revIDLastSave="0" documentId="8_{3313D574-0F8F-440D-96BB-906065E595FD}" xr6:coauthVersionLast="47" xr6:coauthVersionMax="47" xr10:uidLastSave="{00000000-0000-0000-0000-000000000000}"/>
  <workbookProtection workbookAlgorithmName="SHA-512" workbookHashValue="STd7n1xjJTsEU/gO2GFZMTnEm4hhSLFRmLDPOld7Mu/xFTL21GUTQhcFM/Eh4rgRLepuSvdaua/acO56djt8RQ==" workbookSaltValue="+iHvqtSN5dYM5z6bRq1PbA==" workbookSpinCount="100000" lockStructure="1"/>
  <bookViews>
    <workbookView xWindow="75" yWindow="465" windowWidth="28725" windowHeight="15135" tabRatio="602" xr2:uid="{00000000-000D-0000-FFFF-FFFF00000000}"/>
  </bookViews>
  <sheets>
    <sheet name="Sub Cases Monthly" sheetId="1" r:id="rId1"/>
    <sheet name="Outputs Monthly" sheetId="2" r:id="rId2"/>
    <sheet name="Timeliness Quarterly" sheetId="3" r:id="rId3"/>
    <sheet name="Sub Cases Weighted Total (Auto)" sheetId="4" r:id="rId4"/>
    <sheet name="ReportInfo" sheetId="5" state="hidden" r:id="rId5"/>
    <sheet name="LookupData" sheetId="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 name="Z_15B28141_8A0D_4000_9080_23B522B4F317_.wvu.PrintArea" localSheetId="1" hidden="1">'Outputs Monthly'!$A$1:$Q$46</definedName>
    <definedName name="Z_15B28141_8A0D_4000_9080_23B522B4F317_.wvu.PrintArea" localSheetId="0" hidden="1">'Sub Cases Monthly'!$A$1:$R$138</definedName>
    <definedName name="Z_15B28141_8A0D_4000_9080_23B522B4F317_.wvu.PrintArea" localSheetId="3" hidden="1">'Sub Cases Weighted Total (Auto)'!$A$1:$R$135</definedName>
    <definedName name="Z_15B28141_8A0D_4000_9080_23B522B4F317_.wvu.PrintArea" localSheetId="2" hidden="1">'Timeliness Quarterly'!$A$1:$S$75</definedName>
    <definedName name="Z_15B28141_8A0D_4000_9080_23B522B4F317_.wvu.PrintTitles" localSheetId="1" hidden="1">'Outputs Monthly'!$1:$4</definedName>
    <definedName name="Z_15B28141_8A0D_4000_9080_23B522B4F317_.wvu.PrintTitles" localSheetId="0" hidden="1">'Sub Cases Monthly'!$1:$9</definedName>
    <definedName name="Z_15B28141_8A0D_4000_9080_23B522B4F317_.wvu.PrintTitles" localSheetId="3" hidden="1">'Sub Cases Weighted Total (Auto)'!$1:$9</definedName>
    <definedName name="Z_15B28141_8A0D_4000_9080_23B522B4F317_.wvu.PrintTitles" localSheetId="2" hidden="1">'Timeliness Quarterly'!$1:$4</definedName>
    <definedName name="Z_15B28141_8A0D_4000_9080_23B522B4F317_.wvu.Rows" localSheetId="1" hidden="1">'Outputs Monthly'!$32:$32</definedName>
    <definedName name="Z_15B28141_8A0D_4000_9080_23B522B4F317_.wvu.Rows" localSheetId="0" hidden="1">'Sub Cases Monthly'!$17:$17,'Sub Cases Monthly'!$26:$26,'Sub Cases Monthly'!$71:$71,'Sub Cases Monthly'!$99:$99</definedName>
    <definedName name="Z_15B28141_8A0D_4000_9080_23B522B4F317_.wvu.Rows" localSheetId="3" hidden="1">'Sub Cases Weighted Total (Auto)'!$17:$17,'Sub Cases Weighted Total (Auto)'!$26:$26,'Sub Cases Weighted Total (Auto)'!$71:$71,'Sub Cases Weighted Total (Auto)'!$99:$99</definedName>
    <definedName name="Z_AB5B0604_EEE6_4F25_9707_CA69CD6A2BCC_.wvu.PrintArea" localSheetId="1" hidden="1">'Outputs Monthly'!$A$1:$Q$46</definedName>
    <definedName name="Z_AB5B0604_EEE6_4F25_9707_CA69CD6A2BCC_.wvu.PrintArea" localSheetId="0" hidden="1">'Sub Cases Monthly'!$A$1:$R$138</definedName>
    <definedName name="Z_AB5B0604_EEE6_4F25_9707_CA69CD6A2BCC_.wvu.PrintArea" localSheetId="3" hidden="1">'Sub Cases Weighted Total (Auto)'!$A$1:$R$135</definedName>
    <definedName name="Z_AB5B0604_EEE6_4F25_9707_CA69CD6A2BCC_.wvu.PrintArea" localSheetId="2" hidden="1">'Timeliness Quarterly'!$A$1:$S$75</definedName>
    <definedName name="Z_AB5B0604_EEE6_4F25_9707_CA69CD6A2BCC_.wvu.PrintTitles" localSheetId="1" hidden="1">'Outputs Monthly'!$1:$4</definedName>
    <definedName name="Z_AB5B0604_EEE6_4F25_9707_CA69CD6A2BCC_.wvu.PrintTitles" localSheetId="0" hidden="1">'Sub Cases Monthly'!$1:$9</definedName>
    <definedName name="Z_AB5B0604_EEE6_4F25_9707_CA69CD6A2BCC_.wvu.PrintTitles" localSheetId="3" hidden="1">'Sub Cases Weighted Total (Auto)'!$1:$9</definedName>
    <definedName name="Z_AB5B0604_EEE6_4F25_9707_CA69CD6A2BCC_.wvu.PrintTitles" localSheetId="2" hidden="1">'Timeliness Quarterly'!$1:$4</definedName>
    <definedName name="Z_AB5B0604_EEE6_4F25_9707_CA69CD6A2BCC_.wvu.Rows" localSheetId="1" hidden="1">'Outputs Monthly'!$32:$32</definedName>
    <definedName name="Z_AB5B0604_EEE6_4F25_9707_CA69CD6A2BCC_.wvu.Rows" localSheetId="0" hidden="1">'Sub Cases Monthly'!$17:$17,'Sub Cases Monthly'!$26:$26,'Sub Cases Monthly'!$71:$71,'Sub Cases Monthly'!$99:$99</definedName>
    <definedName name="Z_AB5B0604_EEE6_4F25_9707_CA69CD6A2BCC_.wvu.Rows" localSheetId="3" hidden="1">'Sub Cases Weighted Total (Auto)'!$17:$17,'Sub Cases Weighted Total (Auto)'!$26:$26,'Sub Cases Weighted Total (Auto)'!$71:$71,'Sub Cases Weighted Total (Auto)'!$99:$99</definedName>
    <definedName name="Z_AFA4671B_9542_400C_9EB1_671CC7CA7B4C_.wvu.PrintArea" localSheetId="1" hidden="1">'Outputs Monthly'!$A$1:$Q$46</definedName>
    <definedName name="Z_AFA4671B_9542_400C_9EB1_671CC7CA7B4C_.wvu.PrintArea" localSheetId="0" hidden="1">'Sub Cases Monthly'!$A$1:$R$138</definedName>
    <definedName name="Z_AFA4671B_9542_400C_9EB1_671CC7CA7B4C_.wvu.PrintArea" localSheetId="3" hidden="1">'Sub Cases Weighted Total (Auto)'!$A$1:$R$135</definedName>
    <definedName name="Z_AFA4671B_9542_400C_9EB1_671CC7CA7B4C_.wvu.PrintArea" localSheetId="2" hidden="1">'Timeliness Quarterly'!$A$1:$S$75</definedName>
    <definedName name="Z_AFA4671B_9542_400C_9EB1_671CC7CA7B4C_.wvu.PrintTitles" localSheetId="1" hidden="1">'Outputs Monthly'!$1:$4</definedName>
    <definedName name="Z_AFA4671B_9542_400C_9EB1_671CC7CA7B4C_.wvu.PrintTitles" localSheetId="0" hidden="1">'Sub Cases Monthly'!$1:$9</definedName>
    <definedName name="Z_AFA4671B_9542_400C_9EB1_671CC7CA7B4C_.wvu.PrintTitles" localSheetId="3" hidden="1">'Sub Cases Weighted Total (Auto)'!$1:$9</definedName>
    <definedName name="Z_AFA4671B_9542_400C_9EB1_671CC7CA7B4C_.wvu.PrintTitles" localSheetId="2" hidden="1">'Timeliness Quarterly'!$1:$4</definedName>
    <definedName name="Z_AFA4671B_9542_400C_9EB1_671CC7CA7B4C_.wvu.Rows" localSheetId="1" hidden="1">'Outputs Monthly'!$32:$32</definedName>
    <definedName name="Z_AFA4671B_9542_400C_9EB1_671CC7CA7B4C_.wvu.Rows" localSheetId="0" hidden="1">'Sub Cases Monthly'!$17:$17,'Sub Cases Monthly'!$26:$26,'Sub Cases Monthly'!$71:$71,'Sub Cases Monthly'!$99:$99</definedName>
    <definedName name="Z_AFA4671B_9542_400C_9EB1_671CC7CA7B4C_.wvu.Rows" localSheetId="3" hidden="1">'Sub Cases Weighted Total (Auto)'!$17:$17,'Sub Cases Weighted Total (Auto)'!$26:$26,'Sub Cases Weighted Total (Auto)'!$71:$71,'Sub Cases Weighted Total (Auto)'!$99:$99</definedName>
  </definedNames>
  <calcPr calcId="191029"/>
  <customWorkbookViews>
    <customWorkbookView name="Hancock, Julie - Personal View" guid="{AB5B0604-EEE6-4F25-9707-CA69CD6A2BCC}" mergeInterval="0" personalView="1" windowWidth="1300" windowHeight="1001" tabRatio="602" activeSheetId="1"/>
    <customWorkbookView name="Klein, Daniel - Personal View" guid="{15B28141-8A0D-4000-9080-23B522B4F317}" mergeInterval="0" personalView="1" xWindow="5" yWindow="31" windowWidth="1915" windowHeight="1009" tabRatio="602" activeSheetId="1"/>
    <customWorkbookView name="Richardson, Pat - Personal View" guid="{AFA4671B-9542-400C-9EB1-671CC7CA7B4C}" mergeInterval="0" personalView="1" maximized="1" xWindow="-9" yWindow="-9" windowWidth="1938" windowHeight="1048" tabRatio="6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1" l="1"/>
  <c r="O128" i="1"/>
  <c r="N128" i="1"/>
  <c r="M128" i="1"/>
  <c r="L128" i="1"/>
  <c r="K128" i="1"/>
  <c r="J128" i="1"/>
  <c r="I128" i="1"/>
  <c r="H128" i="1"/>
  <c r="G128" i="1"/>
  <c r="F128" i="1"/>
  <c r="E128" i="1"/>
  <c r="P116" i="1"/>
  <c r="O116" i="1"/>
  <c r="N116" i="1"/>
  <c r="M116" i="1"/>
  <c r="L116" i="1"/>
  <c r="K116" i="1"/>
  <c r="J116" i="1"/>
  <c r="I116" i="1"/>
  <c r="H116" i="1"/>
  <c r="G116" i="1"/>
  <c r="F116" i="1"/>
  <c r="E116" i="1"/>
  <c r="P102" i="1"/>
  <c r="O102" i="1"/>
  <c r="N102" i="1"/>
  <c r="M102" i="1"/>
  <c r="L102" i="1"/>
  <c r="K102" i="1"/>
  <c r="J102" i="1"/>
  <c r="I102" i="1"/>
  <c r="H102" i="1"/>
  <c r="G102" i="1"/>
  <c r="F102" i="1"/>
  <c r="E102" i="1"/>
  <c r="P81" i="1"/>
  <c r="O81" i="1"/>
  <c r="N81" i="1"/>
  <c r="M81" i="1"/>
  <c r="L81" i="1"/>
  <c r="K81" i="1"/>
  <c r="J81" i="1"/>
  <c r="I81" i="1"/>
  <c r="H81" i="1"/>
  <c r="G81" i="1"/>
  <c r="F81" i="1"/>
  <c r="E81" i="1"/>
  <c r="P66" i="1"/>
  <c r="O66" i="1"/>
  <c r="N66" i="1"/>
  <c r="M66" i="1"/>
  <c r="L66" i="1"/>
  <c r="K66" i="1"/>
  <c r="J66" i="1"/>
  <c r="I66" i="1"/>
  <c r="H66" i="1"/>
  <c r="G66" i="1"/>
  <c r="F66" i="1"/>
  <c r="E66" i="1"/>
  <c r="P41" i="1"/>
  <c r="O41" i="1"/>
  <c r="N41" i="1"/>
  <c r="M41" i="1"/>
  <c r="L41" i="1"/>
  <c r="K41" i="1"/>
  <c r="J41" i="1"/>
  <c r="I41" i="1"/>
  <c r="H41" i="1"/>
  <c r="G41" i="1"/>
  <c r="F41" i="1"/>
  <c r="E41" i="1"/>
  <c r="P35" i="1"/>
  <c r="O35" i="1"/>
  <c r="N35" i="1"/>
  <c r="M35" i="1"/>
  <c r="L35" i="1"/>
  <c r="K35" i="1"/>
  <c r="J35" i="1"/>
  <c r="I35" i="1"/>
  <c r="H35" i="1"/>
  <c r="G35" i="1"/>
  <c r="F35" i="1"/>
  <c r="E35" i="1"/>
  <c r="P28" i="1"/>
  <c r="O28" i="1"/>
  <c r="N28" i="1"/>
  <c r="M28" i="1"/>
  <c r="L28" i="1"/>
  <c r="K28" i="1"/>
  <c r="J28" i="1"/>
  <c r="I28" i="1"/>
  <c r="H28" i="1"/>
  <c r="G28" i="1"/>
  <c r="F28" i="1"/>
  <c r="E28" i="1"/>
  <c r="P19" i="1"/>
  <c r="O19" i="1"/>
  <c r="N19" i="1"/>
  <c r="M19" i="1"/>
  <c r="L19" i="1"/>
  <c r="K19" i="1"/>
  <c r="J19" i="1"/>
  <c r="I19" i="1"/>
  <c r="H19" i="1"/>
  <c r="G19" i="1"/>
  <c r="F19" i="1"/>
  <c r="E19" i="1"/>
  <c r="E132" i="1" l="1"/>
  <c r="O4" i="2" l="1"/>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B132" i="4"/>
  <c r="C132" i="4"/>
  <c r="C131" i="4"/>
  <c r="B131" i="4"/>
  <c r="B120" i="4"/>
  <c r="C120" i="4"/>
  <c r="B121" i="4"/>
  <c r="C121" i="4"/>
  <c r="B122" i="4"/>
  <c r="C122" i="4"/>
  <c r="B123" i="4"/>
  <c r="C123" i="4"/>
  <c r="B124" i="4"/>
  <c r="C124" i="4"/>
  <c r="B125" i="4"/>
  <c r="C125" i="4"/>
  <c r="B126" i="4"/>
  <c r="C126" i="4"/>
  <c r="C127" i="4"/>
  <c r="B128" i="4"/>
  <c r="C128" i="4"/>
  <c r="C119" i="4"/>
  <c r="B119" i="4"/>
  <c r="B106" i="4"/>
  <c r="C106" i="4"/>
  <c r="B107" i="4"/>
  <c r="C107" i="4"/>
  <c r="B108" i="4"/>
  <c r="C108" i="4"/>
  <c r="B109" i="4"/>
  <c r="C109" i="4"/>
  <c r="B110" i="4"/>
  <c r="C110" i="4"/>
  <c r="B111" i="4"/>
  <c r="C111" i="4"/>
  <c r="B112" i="4"/>
  <c r="C112" i="4"/>
  <c r="B113" i="4"/>
  <c r="C113" i="4"/>
  <c r="B114" i="4"/>
  <c r="C114" i="4"/>
  <c r="C115" i="4"/>
  <c r="B116" i="4"/>
  <c r="C116" i="4"/>
  <c r="C105" i="4"/>
  <c r="B105" i="4"/>
  <c r="B85" i="4"/>
  <c r="C85" i="4"/>
  <c r="B86" i="4"/>
  <c r="C86" i="4"/>
  <c r="B87" i="4"/>
  <c r="C87" i="4"/>
  <c r="B88" i="4"/>
  <c r="C88" i="4"/>
  <c r="B89" i="4"/>
  <c r="C89" i="4"/>
  <c r="C90" i="4"/>
  <c r="B91" i="4"/>
  <c r="C91" i="4"/>
  <c r="B92" i="4"/>
  <c r="C92" i="4"/>
  <c r="B93" i="4"/>
  <c r="C93" i="4"/>
  <c r="B94" i="4"/>
  <c r="C94" i="4"/>
  <c r="B95" i="4"/>
  <c r="C95" i="4"/>
  <c r="B96" i="4"/>
  <c r="C96" i="4"/>
  <c r="B97" i="4"/>
  <c r="C97" i="4"/>
  <c r="B98" i="4"/>
  <c r="C98" i="4"/>
  <c r="B99" i="4"/>
  <c r="C99" i="4"/>
  <c r="B100" i="4"/>
  <c r="C100" i="4"/>
  <c r="C101" i="4"/>
  <c r="B102" i="4"/>
  <c r="C102" i="4"/>
  <c r="C84" i="4"/>
  <c r="B84" i="4"/>
  <c r="B70" i="4"/>
  <c r="C70" i="4"/>
  <c r="B71" i="4"/>
  <c r="C71" i="4"/>
  <c r="B72" i="4"/>
  <c r="C72" i="4"/>
  <c r="B73" i="4"/>
  <c r="C73" i="4"/>
  <c r="B74" i="4"/>
  <c r="C74" i="4"/>
  <c r="B75" i="4"/>
  <c r="C75" i="4"/>
  <c r="B76" i="4"/>
  <c r="C76" i="4"/>
  <c r="B77" i="4"/>
  <c r="C77" i="4"/>
  <c r="B78" i="4"/>
  <c r="C78" i="4"/>
  <c r="B79" i="4"/>
  <c r="C79" i="4"/>
  <c r="C80" i="4"/>
  <c r="B81" i="4"/>
  <c r="C81" i="4"/>
  <c r="C69" i="4"/>
  <c r="B69" i="4"/>
  <c r="B45" i="4"/>
  <c r="C45" i="4"/>
  <c r="B46" i="4"/>
  <c r="C46" i="4"/>
  <c r="B47" i="4"/>
  <c r="C47" i="4"/>
  <c r="B48" i="4"/>
  <c r="C48" i="4"/>
  <c r="B49" i="4"/>
  <c r="C49" i="4"/>
  <c r="B50" i="4"/>
  <c r="C50" i="4"/>
  <c r="B51" i="4"/>
  <c r="C51" i="4"/>
  <c r="B52" i="4"/>
  <c r="C52" i="4"/>
  <c r="B53" i="4"/>
  <c r="C53" i="4"/>
  <c r="B54" i="4"/>
  <c r="C54" i="4"/>
  <c r="B55" i="4"/>
  <c r="C55" i="4"/>
  <c r="C56" i="4"/>
  <c r="C57" i="4"/>
  <c r="C58" i="4"/>
  <c r="C59" i="4"/>
  <c r="C60" i="4"/>
  <c r="C61" i="4"/>
  <c r="C62" i="4"/>
  <c r="C63" i="4"/>
  <c r="C64" i="4"/>
  <c r="C65" i="4"/>
  <c r="B66" i="4"/>
  <c r="C66" i="4"/>
  <c r="C44" i="4"/>
  <c r="B44" i="4"/>
  <c r="B39" i="4"/>
  <c r="C39" i="4"/>
  <c r="B40" i="4"/>
  <c r="C40" i="4"/>
  <c r="B41" i="4"/>
  <c r="C41" i="4"/>
  <c r="C38" i="4"/>
  <c r="B38" i="4"/>
  <c r="C32" i="4"/>
  <c r="B33" i="4"/>
  <c r="C33" i="4"/>
  <c r="B34" i="4"/>
  <c r="C34" i="4"/>
  <c r="B35" i="4"/>
  <c r="C35" i="4"/>
  <c r="C31" i="4"/>
  <c r="B31" i="4"/>
  <c r="B23" i="4"/>
  <c r="C23" i="4"/>
  <c r="B24" i="4"/>
  <c r="C24" i="4"/>
  <c r="C25" i="4"/>
  <c r="B26" i="4"/>
  <c r="C26" i="4"/>
  <c r="C27" i="4"/>
  <c r="B28" i="4"/>
  <c r="C28" i="4"/>
  <c r="C22" i="4"/>
  <c r="B22" i="4"/>
  <c r="B19" i="4"/>
  <c r="C19" i="4"/>
  <c r="C18" i="4"/>
  <c r="C17" i="4"/>
  <c r="C16" i="4"/>
  <c r="C15" i="4"/>
  <c r="C14" i="4"/>
  <c r="C13" i="4"/>
  <c r="C12" i="4"/>
  <c r="C11" i="4"/>
  <c r="E114" i="5" l="1"/>
  <c r="E106" i="5"/>
  <c r="E107" i="5"/>
  <c r="E108" i="5"/>
  <c r="E109" i="5"/>
  <c r="E110" i="5"/>
  <c r="E111" i="5"/>
  <c r="E112" i="5"/>
  <c r="E113" i="5"/>
  <c r="E105" i="5"/>
  <c r="E95" i="5"/>
  <c r="E96" i="5"/>
  <c r="E97" i="5"/>
  <c r="E98" i="5"/>
  <c r="E99" i="5"/>
  <c r="E100" i="5"/>
  <c r="E101" i="5"/>
  <c r="E102" i="5"/>
  <c r="E103" i="5"/>
  <c r="E104" i="5"/>
  <c r="E94" i="5"/>
  <c r="E77" i="5"/>
  <c r="E78" i="5"/>
  <c r="E79" i="5"/>
  <c r="E80" i="5"/>
  <c r="E81" i="5"/>
  <c r="E82" i="5"/>
  <c r="E83" i="5"/>
  <c r="E84" i="5"/>
  <c r="E85" i="5"/>
  <c r="E86" i="5"/>
  <c r="E87" i="5"/>
  <c r="E88" i="5"/>
  <c r="E89" i="5"/>
  <c r="E90" i="5"/>
  <c r="E91" i="5"/>
  <c r="E92" i="5"/>
  <c r="E93" i="5"/>
  <c r="E76" i="5"/>
  <c r="E65" i="5"/>
  <c r="E66" i="5"/>
  <c r="E67" i="5"/>
  <c r="E68" i="5"/>
  <c r="E69" i="5"/>
  <c r="E70" i="5"/>
  <c r="E71" i="5"/>
  <c r="E72" i="5"/>
  <c r="E73" i="5"/>
  <c r="E74" i="5"/>
  <c r="E75" i="5"/>
  <c r="E64" i="5"/>
  <c r="E43" i="5"/>
  <c r="E44" i="5"/>
  <c r="E45" i="5"/>
  <c r="E46" i="5"/>
  <c r="E47" i="5"/>
  <c r="E48" i="5"/>
  <c r="E49" i="5"/>
  <c r="E50" i="5"/>
  <c r="E51" i="5"/>
  <c r="E52" i="5"/>
  <c r="E53" i="5"/>
  <c r="E54" i="5"/>
  <c r="E55" i="5"/>
  <c r="E56" i="5"/>
  <c r="E57" i="5"/>
  <c r="E58" i="5"/>
  <c r="E59" i="5"/>
  <c r="E60" i="5"/>
  <c r="E61" i="5"/>
  <c r="E62" i="5"/>
  <c r="E63" i="5"/>
  <c r="E42" i="5"/>
  <c r="E40" i="5"/>
  <c r="E41" i="5"/>
  <c r="E39" i="5"/>
  <c r="E36" i="5"/>
  <c r="E37" i="5"/>
  <c r="E38" i="5"/>
  <c r="E35" i="5"/>
  <c r="E30" i="5"/>
  <c r="E31" i="5"/>
  <c r="E32" i="5"/>
  <c r="E33" i="5"/>
  <c r="E34" i="5"/>
  <c r="E29" i="5"/>
  <c r="E22" i="5"/>
  <c r="E23" i="5"/>
  <c r="E24" i="5"/>
  <c r="E25" i="5"/>
  <c r="E26" i="5"/>
  <c r="E27" i="5"/>
  <c r="E28" i="5"/>
  <c r="E21" i="5"/>
  <c r="B9" i="5" l="1"/>
  <c r="Q80" i="1" l="1"/>
  <c r="R81" i="1" s="1"/>
  <c r="Q79" i="1"/>
  <c r="Q78" i="1"/>
  <c r="Q77" i="1"/>
  <c r="Q76" i="1"/>
  <c r="Q75" i="1"/>
  <c r="Q74" i="1"/>
  <c r="Q73" i="1"/>
  <c r="Q72" i="1"/>
  <c r="Q70" i="1"/>
  <c r="E72" i="4" l="1"/>
  <c r="F72" i="4"/>
  <c r="G72" i="4"/>
  <c r="H72" i="4"/>
  <c r="I72" i="4"/>
  <c r="J72" i="4"/>
  <c r="K72" i="4"/>
  <c r="L72" i="4"/>
  <c r="M72" i="4"/>
  <c r="N72" i="4"/>
  <c r="O72" i="4"/>
  <c r="P72" i="4"/>
  <c r="E73" i="4"/>
  <c r="F73" i="4"/>
  <c r="G73" i="4"/>
  <c r="H73" i="4"/>
  <c r="I73" i="4"/>
  <c r="J73" i="4"/>
  <c r="K73" i="4"/>
  <c r="L73" i="4"/>
  <c r="M73" i="4"/>
  <c r="N73" i="4"/>
  <c r="O73" i="4"/>
  <c r="P73" i="4"/>
  <c r="Q72" i="4" l="1"/>
  <c r="Q73" i="4"/>
  <c r="H114" i="5"/>
  <c r="I114" i="5"/>
  <c r="J114" i="5"/>
  <c r="K114" i="5"/>
  <c r="L114" i="5"/>
  <c r="M114" i="5"/>
  <c r="N114" i="5"/>
  <c r="O114" i="5"/>
  <c r="P114" i="5"/>
  <c r="Q114" i="5"/>
  <c r="R114" i="5"/>
  <c r="G114" i="5"/>
  <c r="G106" i="5"/>
  <c r="H106" i="5"/>
  <c r="I106" i="5"/>
  <c r="J106" i="5"/>
  <c r="K106" i="5"/>
  <c r="L106" i="5"/>
  <c r="M106" i="5"/>
  <c r="N106" i="5"/>
  <c r="O106" i="5"/>
  <c r="P106" i="5"/>
  <c r="Q106" i="5"/>
  <c r="R106" i="5"/>
  <c r="G107" i="5"/>
  <c r="H107" i="5"/>
  <c r="I107" i="5"/>
  <c r="J107" i="5"/>
  <c r="K107" i="5"/>
  <c r="L107" i="5"/>
  <c r="M107" i="5"/>
  <c r="N107" i="5"/>
  <c r="O107" i="5"/>
  <c r="P107" i="5"/>
  <c r="Q107" i="5"/>
  <c r="R107" i="5"/>
  <c r="G108" i="5"/>
  <c r="H108" i="5"/>
  <c r="I108" i="5"/>
  <c r="J108" i="5"/>
  <c r="K108" i="5"/>
  <c r="L108" i="5"/>
  <c r="M108" i="5"/>
  <c r="N108" i="5"/>
  <c r="O108" i="5"/>
  <c r="P108" i="5"/>
  <c r="Q108" i="5"/>
  <c r="R108" i="5"/>
  <c r="G109" i="5"/>
  <c r="H109" i="5"/>
  <c r="I109" i="5"/>
  <c r="J109" i="5"/>
  <c r="K109" i="5"/>
  <c r="L109" i="5"/>
  <c r="M109" i="5"/>
  <c r="N109" i="5"/>
  <c r="O109" i="5"/>
  <c r="P109" i="5"/>
  <c r="Q109" i="5"/>
  <c r="R109" i="5"/>
  <c r="G110" i="5"/>
  <c r="H110" i="5"/>
  <c r="I110" i="5"/>
  <c r="J110" i="5"/>
  <c r="K110" i="5"/>
  <c r="L110" i="5"/>
  <c r="M110" i="5"/>
  <c r="N110" i="5"/>
  <c r="O110" i="5"/>
  <c r="P110" i="5"/>
  <c r="Q110" i="5"/>
  <c r="R110" i="5"/>
  <c r="G111" i="5"/>
  <c r="H111" i="5"/>
  <c r="I111" i="5"/>
  <c r="J111" i="5"/>
  <c r="K111" i="5"/>
  <c r="L111" i="5"/>
  <c r="M111" i="5"/>
  <c r="N111" i="5"/>
  <c r="O111" i="5"/>
  <c r="P111" i="5"/>
  <c r="Q111" i="5"/>
  <c r="R111" i="5"/>
  <c r="G112" i="5"/>
  <c r="H112" i="5"/>
  <c r="I112" i="5"/>
  <c r="J112" i="5"/>
  <c r="K112" i="5"/>
  <c r="L112" i="5"/>
  <c r="M112" i="5"/>
  <c r="N112" i="5"/>
  <c r="O112" i="5"/>
  <c r="P112" i="5"/>
  <c r="Q112" i="5"/>
  <c r="R112" i="5"/>
  <c r="G113" i="5"/>
  <c r="H113" i="5"/>
  <c r="I113" i="5"/>
  <c r="J113" i="5"/>
  <c r="K113" i="5"/>
  <c r="L113" i="5"/>
  <c r="M113" i="5"/>
  <c r="N113" i="5"/>
  <c r="O113" i="5"/>
  <c r="P113" i="5"/>
  <c r="Q113" i="5"/>
  <c r="R113" i="5"/>
  <c r="H105" i="5"/>
  <c r="I105" i="5"/>
  <c r="J105" i="5"/>
  <c r="K105" i="5"/>
  <c r="L105" i="5"/>
  <c r="M105" i="5"/>
  <c r="N105" i="5"/>
  <c r="O105" i="5"/>
  <c r="P105" i="5"/>
  <c r="Q105" i="5"/>
  <c r="R105" i="5"/>
  <c r="G105" i="5"/>
  <c r="G95" i="5"/>
  <c r="H95" i="5"/>
  <c r="I95" i="5"/>
  <c r="J95" i="5"/>
  <c r="K95" i="5"/>
  <c r="L95" i="5"/>
  <c r="M95" i="5"/>
  <c r="N95" i="5"/>
  <c r="O95" i="5"/>
  <c r="P95" i="5"/>
  <c r="Q95" i="5"/>
  <c r="R95" i="5"/>
  <c r="G96" i="5"/>
  <c r="H96" i="5"/>
  <c r="I96" i="5"/>
  <c r="J96" i="5"/>
  <c r="K96" i="5"/>
  <c r="L96" i="5"/>
  <c r="M96" i="5"/>
  <c r="N96" i="5"/>
  <c r="O96" i="5"/>
  <c r="P96" i="5"/>
  <c r="Q96" i="5"/>
  <c r="R96" i="5"/>
  <c r="G97" i="5"/>
  <c r="H97" i="5"/>
  <c r="I97" i="5"/>
  <c r="J97" i="5"/>
  <c r="K97" i="5"/>
  <c r="L97" i="5"/>
  <c r="M97" i="5"/>
  <c r="N97" i="5"/>
  <c r="O97" i="5"/>
  <c r="P97" i="5"/>
  <c r="Q97" i="5"/>
  <c r="R97" i="5"/>
  <c r="G98" i="5"/>
  <c r="H98" i="5"/>
  <c r="I98" i="5"/>
  <c r="J98" i="5"/>
  <c r="K98" i="5"/>
  <c r="L98" i="5"/>
  <c r="M98" i="5"/>
  <c r="N98" i="5"/>
  <c r="O98" i="5"/>
  <c r="P98" i="5"/>
  <c r="Q98" i="5"/>
  <c r="R98" i="5"/>
  <c r="G99" i="5"/>
  <c r="H99" i="5"/>
  <c r="I99" i="5"/>
  <c r="J99" i="5"/>
  <c r="K99" i="5"/>
  <c r="L99" i="5"/>
  <c r="M99" i="5"/>
  <c r="N99" i="5"/>
  <c r="O99" i="5"/>
  <c r="P99" i="5"/>
  <c r="Q99" i="5"/>
  <c r="R99" i="5"/>
  <c r="G100" i="5"/>
  <c r="H100" i="5"/>
  <c r="I100" i="5"/>
  <c r="J100" i="5"/>
  <c r="K100" i="5"/>
  <c r="L100" i="5"/>
  <c r="M100" i="5"/>
  <c r="N100" i="5"/>
  <c r="O100" i="5"/>
  <c r="P100" i="5"/>
  <c r="Q100" i="5"/>
  <c r="R100" i="5"/>
  <c r="G101" i="5"/>
  <c r="H101" i="5"/>
  <c r="I101" i="5"/>
  <c r="J101" i="5"/>
  <c r="K101" i="5"/>
  <c r="L101" i="5"/>
  <c r="M101" i="5"/>
  <c r="N101" i="5"/>
  <c r="O101" i="5"/>
  <c r="P101" i="5"/>
  <c r="Q101" i="5"/>
  <c r="R101" i="5"/>
  <c r="G102" i="5"/>
  <c r="H102" i="5"/>
  <c r="I102" i="5"/>
  <c r="J102" i="5"/>
  <c r="K102" i="5"/>
  <c r="L102" i="5"/>
  <c r="M102" i="5"/>
  <c r="N102" i="5"/>
  <c r="O102" i="5"/>
  <c r="P102" i="5"/>
  <c r="Q102" i="5"/>
  <c r="R102" i="5"/>
  <c r="G103" i="5"/>
  <c r="H103" i="5"/>
  <c r="I103" i="5"/>
  <c r="J103" i="5"/>
  <c r="K103" i="5"/>
  <c r="L103" i="5"/>
  <c r="M103" i="5"/>
  <c r="N103" i="5"/>
  <c r="O103" i="5"/>
  <c r="P103" i="5"/>
  <c r="Q103" i="5"/>
  <c r="R103" i="5"/>
  <c r="G104" i="5"/>
  <c r="H104" i="5"/>
  <c r="I104" i="5"/>
  <c r="J104" i="5"/>
  <c r="K104" i="5"/>
  <c r="L104" i="5"/>
  <c r="M104" i="5"/>
  <c r="N104" i="5"/>
  <c r="O104" i="5"/>
  <c r="P104" i="5"/>
  <c r="Q104" i="5"/>
  <c r="R104" i="5"/>
  <c r="H94" i="5"/>
  <c r="I94" i="5"/>
  <c r="J94" i="5"/>
  <c r="K94" i="5"/>
  <c r="L94" i="5"/>
  <c r="M94" i="5"/>
  <c r="N94" i="5"/>
  <c r="O94" i="5"/>
  <c r="P94" i="5"/>
  <c r="Q94" i="5"/>
  <c r="R94" i="5"/>
  <c r="G94" i="5"/>
  <c r="G77" i="5"/>
  <c r="H77" i="5"/>
  <c r="I77" i="5"/>
  <c r="J77" i="5"/>
  <c r="K77" i="5"/>
  <c r="L77" i="5"/>
  <c r="M77" i="5"/>
  <c r="N77" i="5"/>
  <c r="O77" i="5"/>
  <c r="P77" i="5"/>
  <c r="Q77" i="5"/>
  <c r="R77" i="5"/>
  <c r="G78" i="5"/>
  <c r="H78" i="5"/>
  <c r="I78" i="5"/>
  <c r="J78" i="5"/>
  <c r="K78" i="5"/>
  <c r="L78" i="5"/>
  <c r="M78" i="5"/>
  <c r="N78" i="5"/>
  <c r="O78" i="5"/>
  <c r="P78" i="5"/>
  <c r="Q78" i="5"/>
  <c r="R78" i="5"/>
  <c r="G79" i="5"/>
  <c r="H79" i="5"/>
  <c r="I79" i="5"/>
  <c r="J79" i="5"/>
  <c r="K79" i="5"/>
  <c r="L79" i="5"/>
  <c r="M79" i="5"/>
  <c r="N79" i="5"/>
  <c r="O79" i="5"/>
  <c r="P79" i="5"/>
  <c r="Q79" i="5"/>
  <c r="R79" i="5"/>
  <c r="G80" i="5"/>
  <c r="H80" i="5"/>
  <c r="I80" i="5"/>
  <c r="J80" i="5"/>
  <c r="K80" i="5"/>
  <c r="L80" i="5"/>
  <c r="M80" i="5"/>
  <c r="N80" i="5"/>
  <c r="O80" i="5"/>
  <c r="P80" i="5"/>
  <c r="Q80" i="5"/>
  <c r="R80" i="5"/>
  <c r="G81" i="5"/>
  <c r="H81" i="5"/>
  <c r="I81" i="5"/>
  <c r="J81" i="5"/>
  <c r="K81" i="5"/>
  <c r="L81" i="5"/>
  <c r="M81" i="5"/>
  <c r="N81" i="5"/>
  <c r="O81" i="5"/>
  <c r="P81" i="5"/>
  <c r="Q81" i="5"/>
  <c r="R81" i="5"/>
  <c r="G82" i="5"/>
  <c r="H82" i="5"/>
  <c r="I82" i="5"/>
  <c r="J82" i="5"/>
  <c r="K82" i="5"/>
  <c r="L82" i="5"/>
  <c r="M82" i="5"/>
  <c r="N82" i="5"/>
  <c r="O82" i="5"/>
  <c r="P82" i="5"/>
  <c r="Q82" i="5"/>
  <c r="R82" i="5"/>
  <c r="G83" i="5"/>
  <c r="H83" i="5"/>
  <c r="I83" i="5"/>
  <c r="J83" i="5"/>
  <c r="K83" i="5"/>
  <c r="L83" i="5"/>
  <c r="M83" i="5"/>
  <c r="N83" i="5"/>
  <c r="O83" i="5"/>
  <c r="P83" i="5"/>
  <c r="Q83" i="5"/>
  <c r="R83" i="5"/>
  <c r="G84" i="5"/>
  <c r="H84" i="5"/>
  <c r="I84" i="5"/>
  <c r="J84" i="5"/>
  <c r="K84" i="5"/>
  <c r="L84" i="5"/>
  <c r="M84" i="5"/>
  <c r="N84" i="5"/>
  <c r="O84" i="5"/>
  <c r="P84" i="5"/>
  <c r="Q84" i="5"/>
  <c r="R84" i="5"/>
  <c r="G85" i="5"/>
  <c r="H85" i="5"/>
  <c r="I85" i="5"/>
  <c r="J85" i="5"/>
  <c r="K85" i="5"/>
  <c r="L85" i="5"/>
  <c r="M85" i="5"/>
  <c r="N85" i="5"/>
  <c r="O85" i="5"/>
  <c r="P85" i="5"/>
  <c r="Q85" i="5"/>
  <c r="R85" i="5"/>
  <c r="G86" i="5"/>
  <c r="H86" i="5"/>
  <c r="I86" i="5"/>
  <c r="J86" i="5"/>
  <c r="K86" i="5"/>
  <c r="L86" i="5"/>
  <c r="M86" i="5"/>
  <c r="N86" i="5"/>
  <c r="O86" i="5"/>
  <c r="P86" i="5"/>
  <c r="Q86" i="5"/>
  <c r="R86" i="5"/>
  <c r="G87" i="5"/>
  <c r="H87" i="5"/>
  <c r="I87" i="5"/>
  <c r="J87" i="5"/>
  <c r="K87" i="5"/>
  <c r="L87" i="5"/>
  <c r="M87" i="5"/>
  <c r="N87" i="5"/>
  <c r="O87" i="5"/>
  <c r="P87" i="5"/>
  <c r="Q87" i="5"/>
  <c r="R87" i="5"/>
  <c r="G88" i="5"/>
  <c r="H88" i="5"/>
  <c r="I88" i="5"/>
  <c r="J88" i="5"/>
  <c r="K88" i="5"/>
  <c r="L88" i="5"/>
  <c r="M88" i="5"/>
  <c r="N88" i="5"/>
  <c r="O88" i="5"/>
  <c r="P88" i="5"/>
  <c r="Q88" i="5"/>
  <c r="R88" i="5"/>
  <c r="G89" i="5"/>
  <c r="H89" i="5"/>
  <c r="I89" i="5"/>
  <c r="J89" i="5"/>
  <c r="K89" i="5"/>
  <c r="L89" i="5"/>
  <c r="M89" i="5"/>
  <c r="N89" i="5"/>
  <c r="O89" i="5"/>
  <c r="P89" i="5"/>
  <c r="Q89" i="5"/>
  <c r="R89" i="5"/>
  <c r="G90" i="5"/>
  <c r="H90" i="5"/>
  <c r="I90" i="5"/>
  <c r="J90" i="5"/>
  <c r="K90" i="5"/>
  <c r="L90" i="5"/>
  <c r="M90" i="5"/>
  <c r="N90" i="5"/>
  <c r="O90" i="5"/>
  <c r="P90" i="5"/>
  <c r="Q90" i="5"/>
  <c r="R90" i="5"/>
  <c r="G91" i="5"/>
  <c r="H91" i="5"/>
  <c r="I91" i="5"/>
  <c r="J91" i="5"/>
  <c r="K91" i="5"/>
  <c r="L91" i="5"/>
  <c r="M91" i="5"/>
  <c r="N91" i="5"/>
  <c r="O91" i="5"/>
  <c r="P91" i="5"/>
  <c r="Q91" i="5"/>
  <c r="R91" i="5"/>
  <c r="G92" i="5"/>
  <c r="H92" i="5"/>
  <c r="I92" i="5"/>
  <c r="J92" i="5"/>
  <c r="K92" i="5"/>
  <c r="L92" i="5"/>
  <c r="M92" i="5"/>
  <c r="N92" i="5"/>
  <c r="O92" i="5"/>
  <c r="P92" i="5"/>
  <c r="Q92" i="5"/>
  <c r="R92" i="5"/>
  <c r="G93" i="5"/>
  <c r="H93" i="5"/>
  <c r="I93" i="5"/>
  <c r="J93" i="5"/>
  <c r="K93" i="5"/>
  <c r="L93" i="5"/>
  <c r="M93" i="5"/>
  <c r="N93" i="5"/>
  <c r="O93" i="5"/>
  <c r="P93" i="5"/>
  <c r="Q93" i="5"/>
  <c r="R93" i="5"/>
  <c r="H76" i="5"/>
  <c r="I76" i="5"/>
  <c r="J76" i="5"/>
  <c r="K76" i="5"/>
  <c r="L76" i="5"/>
  <c r="M76" i="5"/>
  <c r="N76" i="5"/>
  <c r="O76" i="5"/>
  <c r="P76" i="5"/>
  <c r="Q76" i="5"/>
  <c r="R76" i="5"/>
  <c r="G76" i="5"/>
  <c r="H64" i="5"/>
  <c r="I64" i="5"/>
  <c r="J64" i="5"/>
  <c r="K64" i="5"/>
  <c r="L64" i="5"/>
  <c r="M64" i="5"/>
  <c r="N64" i="5"/>
  <c r="O64" i="5"/>
  <c r="P64" i="5"/>
  <c r="Q64" i="5"/>
  <c r="R64" i="5"/>
  <c r="H65" i="5"/>
  <c r="I65" i="5"/>
  <c r="J65" i="5"/>
  <c r="K65" i="5"/>
  <c r="L65" i="5"/>
  <c r="M65" i="5"/>
  <c r="N65" i="5"/>
  <c r="O65" i="5"/>
  <c r="P65" i="5"/>
  <c r="Q65" i="5"/>
  <c r="R65" i="5"/>
  <c r="H66" i="5"/>
  <c r="I66" i="5"/>
  <c r="J66" i="5"/>
  <c r="K66" i="5"/>
  <c r="L66" i="5"/>
  <c r="M66" i="5"/>
  <c r="N66" i="5"/>
  <c r="O66" i="5"/>
  <c r="P66" i="5"/>
  <c r="Q66" i="5"/>
  <c r="R66" i="5"/>
  <c r="H67" i="5"/>
  <c r="I67" i="5"/>
  <c r="J67" i="5"/>
  <c r="K67" i="5"/>
  <c r="L67" i="5"/>
  <c r="M67" i="5"/>
  <c r="N67" i="5"/>
  <c r="O67" i="5"/>
  <c r="P67" i="5"/>
  <c r="Q67" i="5"/>
  <c r="R67" i="5"/>
  <c r="H68" i="5"/>
  <c r="I68" i="5"/>
  <c r="J68" i="5"/>
  <c r="K68" i="5"/>
  <c r="L68" i="5"/>
  <c r="M68" i="5"/>
  <c r="N68" i="5"/>
  <c r="O68" i="5"/>
  <c r="P68" i="5"/>
  <c r="Q68" i="5"/>
  <c r="R68" i="5"/>
  <c r="H69" i="5"/>
  <c r="I69" i="5"/>
  <c r="J69" i="5"/>
  <c r="K69" i="5"/>
  <c r="L69" i="5"/>
  <c r="M69" i="5"/>
  <c r="N69" i="5"/>
  <c r="O69" i="5"/>
  <c r="P69" i="5"/>
  <c r="Q69" i="5"/>
  <c r="R69" i="5"/>
  <c r="H70" i="5"/>
  <c r="I70" i="5"/>
  <c r="J70" i="5"/>
  <c r="K70" i="5"/>
  <c r="L70" i="5"/>
  <c r="M70" i="5"/>
  <c r="N70" i="5"/>
  <c r="O70" i="5"/>
  <c r="P70" i="5"/>
  <c r="Q70" i="5"/>
  <c r="R70" i="5"/>
  <c r="H71" i="5"/>
  <c r="I71" i="5"/>
  <c r="J71" i="5"/>
  <c r="K71" i="5"/>
  <c r="L71" i="5"/>
  <c r="M71" i="5"/>
  <c r="N71" i="5"/>
  <c r="O71" i="5"/>
  <c r="P71" i="5"/>
  <c r="Q71" i="5"/>
  <c r="R71" i="5"/>
  <c r="H72" i="5"/>
  <c r="I72" i="5"/>
  <c r="J72" i="5"/>
  <c r="K72" i="5"/>
  <c r="L72" i="5"/>
  <c r="M72" i="5"/>
  <c r="N72" i="5"/>
  <c r="O72" i="5"/>
  <c r="P72" i="5"/>
  <c r="Q72" i="5"/>
  <c r="R72" i="5"/>
  <c r="H73" i="5"/>
  <c r="I73" i="5"/>
  <c r="J73" i="5"/>
  <c r="K73" i="5"/>
  <c r="L73" i="5"/>
  <c r="M73" i="5"/>
  <c r="N73" i="5"/>
  <c r="O73" i="5"/>
  <c r="P73" i="5"/>
  <c r="Q73" i="5"/>
  <c r="R73" i="5"/>
  <c r="H74" i="5"/>
  <c r="I74" i="5"/>
  <c r="J74" i="5"/>
  <c r="K74" i="5"/>
  <c r="L74" i="5"/>
  <c r="M74" i="5"/>
  <c r="N74" i="5"/>
  <c r="O74" i="5"/>
  <c r="P74" i="5"/>
  <c r="Q74" i="5"/>
  <c r="R74" i="5"/>
  <c r="H75" i="5"/>
  <c r="I75" i="5"/>
  <c r="J75" i="5"/>
  <c r="K75" i="5"/>
  <c r="L75" i="5"/>
  <c r="M75" i="5"/>
  <c r="N75" i="5"/>
  <c r="O75" i="5"/>
  <c r="P75" i="5"/>
  <c r="Q75" i="5"/>
  <c r="R75" i="5"/>
  <c r="G65" i="5"/>
  <c r="G66" i="5"/>
  <c r="G67" i="5"/>
  <c r="G68" i="5"/>
  <c r="G69" i="5"/>
  <c r="G70" i="5"/>
  <c r="G71" i="5"/>
  <c r="G72" i="5"/>
  <c r="G73" i="5"/>
  <c r="G74" i="5"/>
  <c r="G75" i="5"/>
  <c r="G64" i="5"/>
  <c r="B112" i="5"/>
  <c r="B113" i="5"/>
  <c r="B114" i="5"/>
  <c r="Q19" i="1" l="1"/>
  <c r="Q69" i="1" l="1"/>
  <c r="B46" i="2" l="1"/>
  <c r="B33" i="2"/>
  <c r="E80" i="4" l="1"/>
  <c r="E79" i="4"/>
  <c r="E78" i="4"/>
  <c r="E77" i="4"/>
  <c r="E76" i="4"/>
  <c r="E75" i="4"/>
  <c r="E74" i="4"/>
  <c r="E70" i="4"/>
  <c r="D6" i="2"/>
  <c r="D5" i="2"/>
  <c r="D4" i="2"/>
  <c r="R130" i="1" l="1"/>
  <c r="R118" i="1"/>
  <c r="R104" i="1"/>
  <c r="R83" i="1"/>
  <c r="R68" i="1"/>
  <c r="R43" i="1"/>
  <c r="R37" i="1"/>
  <c r="R30" i="1"/>
  <c r="R21" i="1"/>
  <c r="E11" i="4" l="1"/>
  <c r="E10" i="4"/>
  <c r="E118" i="4" s="1"/>
  <c r="F118" i="4" s="1"/>
  <c r="G118" i="4" s="1"/>
  <c r="H118" i="4" s="1"/>
  <c r="I118" i="4" s="1"/>
  <c r="J118" i="4" s="1"/>
  <c r="K118" i="4" s="1"/>
  <c r="L118" i="4" s="1"/>
  <c r="M118" i="4" s="1"/>
  <c r="N118" i="4" s="1"/>
  <c r="O118" i="4" s="1"/>
  <c r="P118" i="4" s="1"/>
  <c r="A2" i="4"/>
  <c r="A2" i="2"/>
  <c r="O6" i="2" s="1"/>
  <c r="Q4" i="4"/>
  <c r="L4" i="4"/>
  <c r="L4" i="2"/>
  <c r="H4" i="4"/>
  <c r="H4" i="2"/>
  <c r="D5" i="4"/>
  <c r="D6" i="4"/>
  <c r="D4" i="4"/>
  <c r="E23" i="4"/>
  <c r="F23" i="4"/>
  <c r="G23" i="4"/>
  <c r="H23" i="4"/>
  <c r="I23" i="4"/>
  <c r="J23" i="4"/>
  <c r="K23" i="4"/>
  <c r="L23" i="4"/>
  <c r="M23" i="4"/>
  <c r="N23" i="4"/>
  <c r="O23" i="4"/>
  <c r="P23" i="4"/>
  <c r="E24" i="4"/>
  <c r="F24" i="4"/>
  <c r="G24" i="4"/>
  <c r="H24" i="4"/>
  <c r="I24" i="4"/>
  <c r="J24" i="4"/>
  <c r="K24" i="4"/>
  <c r="L24" i="4"/>
  <c r="M24" i="4"/>
  <c r="N24" i="4"/>
  <c r="O24" i="4"/>
  <c r="P24" i="4"/>
  <c r="E25" i="4"/>
  <c r="F25" i="4"/>
  <c r="G25" i="4"/>
  <c r="H25" i="4"/>
  <c r="I25" i="4"/>
  <c r="J25" i="4"/>
  <c r="K25" i="4"/>
  <c r="L25" i="4"/>
  <c r="M25" i="4"/>
  <c r="N25" i="4"/>
  <c r="O25" i="4"/>
  <c r="P25" i="4"/>
  <c r="E26" i="4"/>
  <c r="F26" i="4"/>
  <c r="G26" i="4"/>
  <c r="H26" i="4"/>
  <c r="I26" i="4"/>
  <c r="J26" i="4"/>
  <c r="K26" i="4"/>
  <c r="L26" i="4"/>
  <c r="M26" i="4"/>
  <c r="N26" i="4"/>
  <c r="O26" i="4"/>
  <c r="P26" i="4"/>
  <c r="E27" i="4"/>
  <c r="F27" i="4"/>
  <c r="G27" i="4"/>
  <c r="H27" i="4"/>
  <c r="I27" i="4"/>
  <c r="J27" i="4"/>
  <c r="K27" i="4"/>
  <c r="L27" i="4"/>
  <c r="M27" i="4"/>
  <c r="N27" i="4"/>
  <c r="O27" i="4"/>
  <c r="P27" i="4"/>
  <c r="F22" i="4"/>
  <c r="G22" i="4"/>
  <c r="H22" i="4"/>
  <c r="I22" i="4"/>
  <c r="J22" i="4"/>
  <c r="K22" i="4"/>
  <c r="L22" i="4"/>
  <c r="M22" i="4"/>
  <c r="N22" i="4"/>
  <c r="O22" i="4"/>
  <c r="P22" i="4"/>
  <c r="E32" i="4"/>
  <c r="F32" i="4"/>
  <c r="G32" i="4"/>
  <c r="H32" i="4"/>
  <c r="I32" i="4"/>
  <c r="J32" i="4"/>
  <c r="K32" i="4"/>
  <c r="L32" i="4"/>
  <c r="M32" i="4"/>
  <c r="N32" i="4"/>
  <c r="O32" i="4"/>
  <c r="P32" i="4"/>
  <c r="E33" i="4"/>
  <c r="F33" i="4"/>
  <c r="G33" i="4"/>
  <c r="H33" i="4"/>
  <c r="I33" i="4"/>
  <c r="J33" i="4"/>
  <c r="K33" i="4"/>
  <c r="L33" i="4"/>
  <c r="M33" i="4"/>
  <c r="N33" i="4"/>
  <c r="O33" i="4"/>
  <c r="P33" i="4"/>
  <c r="E34" i="4"/>
  <c r="F34" i="4"/>
  <c r="G34" i="4"/>
  <c r="H34" i="4"/>
  <c r="I34" i="4"/>
  <c r="J34" i="4"/>
  <c r="K34" i="4"/>
  <c r="L34" i="4"/>
  <c r="M34" i="4"/>
  <c r="N34" i="4"/>
  <c r="O34" i="4"/>
  <c r="P34" i="4"/>
  <c r="F31" i="4"/>
  <c r="G31" i="4"/>
  <c r="H31" i="4"/>
  <c r="I31" i="4"/>
  <c r="J31" i="4"/>
  <c r="K31" i="4"/>
  <c r="L31" i="4"/>
  <c r="M31" i="4"/>
  <c r="N31" i="4"/>
  <c r="O31" i="4"/>
  <c r="P31" i="4"/>
  <c r="E39" i="4"/>
  <c r="F39" i="4"/>
  <c r="G39" i="4"/>
  <c r="H39" i="4"/>
  <c r="I39" i="4"/>
  <c r="J39" i="4"/>
  <c r="K39" i="4"/>
  <c r="L39" i="4"/>
  <c r="M39" i="4"/>
  <c r="N39" i="4"/>
  <c r="O39" i="4"/>
  <c r="P39" i="4"/>
  <c r="E40" i="4"/>
  <c r="F40" i="4"/>
  <c r="G40" i="4"/>
  <c r="H40" i="4"/>
  <c r="I40" i="4"/>
  <c r="J40" i="4"/>
  <c r="K40" i="4"/>
  <c r="L40" i="4"/>
  <c r="M40" i="4"/>
  <c r="N40" i="4"/>
  <c r="O40" i="4"/>
  <c r="P40" i="4"/>
  <c r="F38" i="4"/>
  <c r="G38" i="4"/>
  <c r="H38" i="4"/>
  <c r="I38" i="4"/>
  <c r="J38" i="4"/>
  <c r="K38" i="4"/>
  <c r="L38" i="4"/>
  <c r="M38" i="4"/>
  <c r="N38" i="4"/>
  <c r="O38" i="4"/>
  <c r="P38" i="4"/>
  <c r="E45" i="4"/>
  <c r="F45" i="4"/>
  <c r="G45" i="4"/>
  <c r="H45" i="4"/>
  <c r="I45" i="4"/>
  <c r="J45" i="4"/>
  <c r="K45" i="4"/>
  <c r="L45" i="4"/>
  <c r="M45" i="4"/>
  <c r="N45" i="4"/>
  <c r="O45" i="4"/>
  <c r="P45" i="4"/>
  <c r="E46" i="4"/>
  <c r="F46" i="4"/>
  <c r="G46" i="4"/>
  <c r="H46" i="4"/>
  <c r="I46" i="4"/>
  <c r="J46" i="4"/>
  <c r="K46" i="4"/>
  <c r="L46" i="4"/>
  <c r="M46" i="4"/>
  <c r="N46" i="4"/>
  <c r="O46" i="4"/>
  <c r="P46" i="4"/>
  <c r="E47" i="4"/>
  <c r="F47" i="4"/>
  <c r="G47" i="4"/>
  <c r="H47" i="4"/>
  <c r="I47" i="4"/>
  <c r="J47" i="4"/>
  <c r="K47" i="4"/>
  <c r="L47" i="4"/>
  <c r="M47" i="4"/>
  <c r="N47" i="4"/>
  <c r="O47" i="4"/>
  <c r="P47" i="4"/>
  <c r="E48" i="4"/>
  <c r="F48" i="4"/>
  <c r="G48" i="4"/>
  <c r="H48" i="4"/>
  <c r="I48" i="4"/>
  <c r="J48" i="4"/>
  <c r="K48" i="4"/>
  <c r="L48" i="4"/>
  <c r="M48" i="4"/>
  <c r="N48" i="4"/>
  <c r="O48" i="4"/>
  <c r="P48" i="4"/>
  <c r="E49" i="4"/>
  <c r="F49" i="4"/>
  <c r="G49" i="4"/>
  <c r="H49" i="4"/>
  <c r="I49" i="4"/>
  <c r="J49" i="4"/>
  <c r="K49" i="4"/>
  <c r="L49" i="4"/>
  <c r="M49" i="4"/>
  <c r="N49" i="4"/>
  <c r="O49" i="4"/>
  <c r="P49" i="4"/>
  <c r="E50" i="4"/>
  <c r="F50" i="4"/>
  <c r="G50" i="4"/>
  <c r="H50" i="4"/>
  <c r="I50" i="4"/>
  <c r="J50" i="4"/>
  <c r="K50" i="4"/>
  <c r="L50" i="4"/>
  <c r="M50" i="4"/>
  <c r="N50" i="4"/>
  <c r="O50" i="4"/>
  <c r="P50" i="4"/>
  <c r="E51" i="4"/>
  <c r="F51" i="4"/>
  <c r="G51" i="4"/>
  <c r="H51" i="4"/>
  <c r="I51" i="4"/>
  <c r="J51" i="4"/>
  <c r="K51" i="4"/>
  <c r="L51" i="4"/>
  <c r="M51" i="4"/>
  <c r="N51" i="4"/>
  <c r="O51" i="4"/>
  <c r="P51" i="4"/>
  <c r="E52" i="4"/>
  <c r="F52" i="4"/>
  <c r="G52" i="4"/>
  <c r="H52" i="4"/>
  <c r="I52" i="4"/>
  <c r="J52" i="4"/>
  <c r="K52" i="4"/>
  <c r="L52" i="4"/>
  <c r="M52" i="4"/>
  <c r="N52" i="4"/>
  <c r="O52" i="4"/>
  <c r="P52" i="4"/>
  <c r="E53" i="4"/>
  <c r="F53" i="4"/>
  <c r="G53" i="4"/>
  <c r="H53" i="4"/>
  <c r="I53" i="4"/>
  <c r="J53" i="4"/>
  <c r="K53" i="4"/>
  <c r="L53" i="4"/>
  <c r="M53" i="4"/>
  <c r="N53" i="4"/>
  <c r="O53" i="4"/>
  <c r="P53" i="4"/>
  <c r="E54" i="4"/>
  <c r="F54" i="4"/>
  <c r="G54" i="4"/>
  <c r="H54" i="4"/>
  <c r="I54" i="4"/>
  <c r="J54" i="4"/>
  <c r="K54" i="4"/>
  <c r="L54" i="4"/>
  <c r="M54" i="4"/>
  <c r="N54" i="4"/>
  <c r="O54" i="4"/>
  <c r="P54" i="4"/>
  <c r="E55" i="4"/>
  <c r="F55" i="4"/>
  <c r="G55" i="4"/>
  <c r="H55" i="4"/>
  <c r="I55" i="4"/>
  <c r="J55" i="4"/>
  <c r="K55" i="4"/>
  <c r="L55" i="4"/>
  <c r="M55" i="4"/>
  <c r="N55" i="4"/>
  <c r="O55" i="4"/>
  <c r="P55" i="4"/>
  <c r="E56" i="4"/>
  <c r="F56" i="4"/>
  <c r="G56" i="4"/>
  <c r="H56" i="4"/>
  <c r="I56" i="4"/>
  <c r="J56" i="4"/>
  <c r="K56" i="4"/>
  <c r="L56" i="4"/>
  <c r="M56" i="4"/>
  <c r="N56" i="4"/>
  <c r="O56" i="4"/>
  <c r="P56" i="4"/>
  <c r="E57" i="4"/>
  <c r="F57" i="4"/>
  <c r="G57" i="4"/>
  <c r="H57" i="4"/>
  <c r="I57" i="4"/>
  <c r="J57" i="4"/>
  <c r="K57" i="4"/>
  <c r="L57" i="4"/>
  <c r="M57" i="4"/>
  <c r="N57" i="4"/>
  <c r="O57" i="4"/>
  <c r="P57" i="4"/>
  <c r="E58" i="4"/>
  <c r="F58" i="4"/>
  <c r="G58" i="4"/>
  <c r="H58" i="4"/>
  <c r="I58" i="4"/>
  <c r="J58" i="4"/>
  <c r="K58" i="4"/>
  <c r="L58" i="4"/>
  <c r="M58" i="4"/>
  <c r="N58" i="4"/>
  <c r="O58" i="4"/>
  <c r="P58" i="4"/>
  <c r="E59" i="4"/>
  <c r="F59" i="4"/>
  <c r="G59" i="4"/>
  <c r="H59" i="4"/>
  <c r="I59" i="4"/>
  <c r="J59" i="4"/>
  <c r="K59" i="4"/>
  <c r="L59" i="4"/>
  <c r="M59" i="4"/>
  <c r="N59" i="4"/>
  <c r="O59" i="4"/>
  <c r="P59" i="4"/>
  <c r="E60" i="4"/>
  <c r="F60" i="4"/>
  <c r="G60" i="4"/>
  <c r="H60" i="4"/>
  <c r="I60" i="4"/>
  <c r="J60" i="4"/>
  <c r="K60" i="4"/>
  <c r="L60" i="4"/>
  <c r="M60" i="4"/>
  <c r="N60" i="4"/>
  <c r="O60" i="4"/>
  <c r="P60" i="4"/>
  <c r="E61" i="4"/>
  <c r="F61" i="4"/>
  <c r="G61" i="4"/>
  <c r="H61" i="4"/>
  <c r="I61" i="4"/>
  <c r="J61" i="4"/>
  <c r="K61" i="4"/>
  <c r="L61" i="4"/>
  <c r="M61" i="4"/>
  <c r="N61" i="4"/>
  <c r="O61" i="4"/>
  <c r="P61" i="4"/>
  <c r="E62" i="4"/>
  <c r="F62" i="4"/>
  <c r="G62" i="4"/>
  <c r="H62" i="4"/>
  <c r="I62" i="4"/>
  <c r="J62" i="4"/>
  <c r="K62" i="4"/>
  <c r="L62" i="4"/>
  <c r="M62" i="4"/>
  <c r="N62" i="4"/>
  <c r="O62" i="4"/>
  <c r="P62" i="4"/>
  <c r="E63" i="4"/>
  <c r="F63" i="4"/>
  <c r="G63" i="4"/>
  <c r="H63" i="4"/>
  <c r="I63" i="4"/>
  <c r="J63" i="4"/>
  <c r="K63" i="4"/>
  <c r="L63" i="4"/>
  <c r="M63" i="4"/>
  <c r="N63" i="4"/>
  <c r="O63" i="4"/>
  <c r="P63" i="4"/>
  <c r="E64" i="4"/>
  <c r="F64" i="4"/>
  <c r="G64" i="4"/>
  <c r="H64" i="4"/>
  <c r="I64" i="4"/>
  <c r="J64" i="4"/>
  <c r="K64" i="4"/>
  <c r="L64" i="4"/>
  <c r="M64" i="4"/>
  <c r="N64" i="4"/>
  <c r="O64" i="4"/>
  <c r="P64" i="4"/>
  <c r="E65" i="4"/>
  <c r="F65" i="4"/>
  <c r="G65" i="4"/>
  <c r="H65" i="4"/>
  <c r="I65" i="4"/>
  <c r="J65" i="4"/>
  <c r="K65" i="4"/>
  <c r="L65" i="4"/>
  <c r="M65" i="4"/>
  <c r="N65" i="4"/>
  <c r="O65" i="4"/>
  <c r="P65" i="4"/>
  <c r="F44" i="4"/>
  <c r="G44" i="4"/>
  <c r="H44" i="4"/>
  <c r="I44" i="4"/>
  <c r="J44" i="4"/>
  <c r="K44" i="4"/>
  <c r="L44" i="4"/>
  <c r="M44" i="4"/>
  <c r="N44" i="4"/>
  <c r="O44" i="4"/>
  <c r="P44" i="4"/>
  <c r="F70" i="4"/>
  <c r="G70" i="4"/>
  <c r="H70" i="4"/>
  <c r="I70" i="4"/>
  <c r="J70" i="4"/>
  <c r="K70" i="4"/>
  <c r="L70" i="4"/>
  <c r="M70" i="4"/>
  <c r="N70" i="4"/>
  <c r="O70" i="4"/>
  <c r="P70" i="4"/>
  <c r="F74" i="4"/>
  <c r="G74" i="4"/>
  <c r="H74" i="4"/>
  <c r="I74" i="4"/>
  <c r="J74" i="4"/>
  <c r="K74" i="4"/>
  <c r="L74" i="4"/>
  <c r="M74" i="4"/>
  <c r="N74" i="4"/>
  <c r="O74" i="4"/>
  <c r="P74" i="4"/>
  <c r="F75" i="4"/>
  <c r="G75" i="4"/>
  <c r="H75" i="4"/>
  <c r="I75" i="4"/>
  <c r="J75" i="4"/>
  <c r="K75" i="4"/>
  <c r="L75" i="4"/>
  <c r="M75" i="4"/>
  <c r="N75" i="4"/>
  <c r="O75" i="4"/>
  <c r="P75" i="4"/>
  <c r="F76" i="4"/>
  <c r="G76" i="4"/>
  <c r="H76" i="4"/>
  <c r="I76" i="4"/>
  <c r="J76" i="4"/>
  <c r="K76" i="4"/>
  <c r="L76" i="4"/>
  <c r="M76" i="4"/>
  <c r="N76" i="4"/>
  <c r="O76" i="4"/>
  <c r="P76" i="4"/>
  <c r="F77" i="4"/>
  <c r="G77" i="4"/>
  <c r="H77" i="4"/>
  <c r="I77" i="4"/>
  <c r="J77" i="4"/>
  <c r="K77" i="4"/>
  <c r="L77" i="4"/>
  <c r="M77" i="4"/>
  <c r="N77" i="4"/>
  <c r="O77" i="4"/>
  <c r="P77" i="4"/>
  <c r="F78" i="4"/>
  <c r="G78" i="4"/>
  <c r="H78" i="4"/>
  <c r="I78" i="4"/>
  <c r="J78" i="4"/>
  <c r="K78" i="4"/>
  <c r="L78" i="4"/>
  <c r="M78" i="4"/>
  <c r="N78" i="4"/>
  <c r="O78" i="4"/>
  <c r="P78" i="4"/>
  <c r="F79" i="4"/>
  <c r="G79" i="4"/>
  <c r="H79" i="4"/>
  <c r="I79" i="4"/>
  <c r="J79" i="4"/>
  <c r="K79" i="4"/>
  <c r="L79" i="4"/>
  <c r="M79" i="4"/>
  <c r="N79" i="4"/>
  <c r="O79" i="4"/>
  <c r="P79" i="4"/>
  <c r="F80" i="4"/>
  <c r="G80" i="4"/>
  <c r="H80" i="4"/>
  <c r="I80" i="4"/>
  <c r="J80" i="4"/>
  <c r="K80" i="4"/>
  <c r="L80" i="4"/>
  <c r="M80" i="4"/>
  <c r="N80" i="4"/>
  <c r="O80" i="4"/>
  <c r="P80" i="4"/>
  <c r="F69" i="4"/>
  <c r="G69" i="4"/>
  <c r="H69" i="4"/>
  <c r="I69" i="4"/>
  <c r="J69" i="4"/>
  <c r="K69" i="4"/>
  <c r="L69" i="4"/>
  <c r="M69" i="4"/>
  <c r="N69" i="4"/>
  <c r="O69" i="4"/>
  <c r="P69" i="4"/>
  <c r="E85" i="4"/>
  <c r="F85" i="4"/>
  <c r="G85" i="4"/>
  <c r="H85" i="4"/>
  <c r="I85" i="4"/>
  <c r="J85" i="4"/>
  <c r="K85" i="4"/>
  <c r="L85" i="4"/>
  <c r="M85" i="4"/>
  <c r="N85" i="4"/>
  <c r="O85" i="4"/>
  <c r="P85" i="4"/>
  <c r="E86" i="4"/>
  <c r="F86" i="4"/>
  <c r="G86" i="4"/>
  <c r="H86" i="4"/>
  <c r="I86" i="4"/>
  <c r="J86" i="4"/>
  <c r="K86" i="4"/>
  <c r="L86" i="4"/>
  <c r="M86" i="4"/>
  <c r="N86" i="4"/>
  <c r="O86" i="4"/>
  <c r="P86" i="4"/>
  <c r="E87" i="4"/>
  <c r="F87" i="4"/>
  <c r="G87" i="4"/>
  <c r="H87" i="4"/>
  <c r="I87" i="4"/>
  <c r="J87" i="4"/>
  <c r="K87" i="4"/>
  <c r="L87" i="4"/>
  <c r="M87" i="4"/>
  <c r="N87" i="4"/>
  <c r="O87" i="4"/>
  <c r="P87" i="4"/>
  <c r="E88" i="4"/>
  <c r="F88" i="4"/>
  <c r="G88" i="4"/>
  <c r="H88" i="4"/>
  <c r="I88" i="4"/>
  <c r="J88" i="4"/>
  <c r="K88" i="4"/>
  <c r="L88" i="4"/>
  <c r="M88" i="4"/>
  <c r="N88" i="4"/>
  <c r="O88" i="4"/>
  <c r="P88" i="4"/>
  <c r="E89" i="4"/>
  <c r="F89" i="4"/>
  <c r="G89" i="4"/>
  <c r="H89" i="4"/>
  <c r="I89" i="4"/>
  <c r="J89" i="4"/>
  <c r="K89" i="4"/>
  <c r="L89" i="4"/>
  <c r="M89" i="4"/>
  <c r="N89" i="4"/>
  <c r="O89" i="4"/>
  <c r="P89" i="4"/>
  <c r="E90" i="4"/>
  <c r="F90" i="4"/>
  <c r="G90" i="4"/>
  <c r="H90" i="4"/>
  <c r="I90" i="4"/>
  <c r="J90" i="4"/>
  <c r="K90" i="4"/>
  <c r="L90" i="4"/>
  <c r="M90" i="4"/>
  <c r="N90" i="4"/>
  <c r="O90" i="4"/>
  <c r="P90" i="4"/>
  <c r="E91" i="4"/>
  <c r="F91" i="4"/>
  <c r="G91" i="4"/>
  <c r="H91" i="4"/>
  <c r="I91" i="4"/>
  <c r="J91" i="4"/>
  <c r="K91" i="4"/>
  <c r="L91" i="4"/>
  <c r="M91" i="4"/>
  <c r="N91" i="4"/>
  <c r="O91" i="4"/>
  <c r="P91" i="4"/>
  <c r="E92" i="4"/>
  <c r="F92" i="4"/>
  <c r="G92" i="4"/>
  <c r="H92" i="4"/>
  <c r="I92" i="4"/>
  <c r="J92" i="4"/>
  <c r="K92" i="4"/>
  <c r="L92" i="4"/>
  <c r="M92" i="4"/>
  <c r="N92" i="4"/>
  <c r="O92" i="4"/>
  <c r="P92" i="4"/>
  <c r="E93" i="4"/>
  <c r="F93" i="4"/>
  <c r="G93" i="4"/>
  <c r="H93" i="4"/>
  <c r="I93" i="4"/>
  <c r="J93" i="4"/>
  <c r="K93" i="4"/>
  <c r="L93" i="4"/>
  <c r="M93" i="4"/>
  <c r="N93" i="4"/>
  <c r="O93" i="4"/>
  <c r="P93" i="4"/>
  <c r="E94" i="4"/>
  <c r="F94" i="4"/>
  <c r="G94" i="4"/>
  <c r="H94" i="4"/>
  <c r="I94" i="4"/>
  <c r="J94" i="4"/>
  <c r="K94" i="4"/>
  <c r="L94" i="4"/>
  <c r="M94" i="4"/>
  <c r="N94" i="4"/>
  <c r="O94" i="4"/>
  <c r="P94" i="4"/>
  <c r="E95" i="4"/>
  <c r="F95" i="4"/>
  <c r="G95" i="4"/>
  <c r="H95" i="4"/>
  <c r="I95" i="4"/>
  <c r="J95" i="4"/>
  <c r="K95" i="4"/>
  <c r="L95" i="4"/>
  <c r="M95" i="4"/>
  <c r="N95" i="4"/>
  <c r="O95" i="4"/>
  <c r="P95" i="4"/>
  <c r="E96" i="4"/>
  <c r="F96" i="4"/>
  <c r="G96" i="4"/>
  <c r="H96" i="4"/>
  <c r="I96" i="4"/>
  <c r="J96" i="4"/>
  <c r="K96" i="4"/>
  <c r="L96" i="4"/>
  <c r="M96" i="4"/>
  <c r="N96" i="4"/>
  <c r="O96" i="4"/>
  <c r="P96" i="4"/>
  <c r="E97" i="4"/>
  <c r="F97" i="4"/>
  <c r="G97" i="4"/>
  <c r="H97" i="4"/>
  <c r="I97" i="4"/>
  <c r="J97" i="4"/>
  <c r="K97" i="4"/>
  <c r="L97" i="4"/>
  <c r="M97" i="4"/>
  <c r="N97" i="4"/>
  <c r="O97" i="4"/>
  <c r="P97" i="4"/>
  <c r="E98" i="4"/>
  <c r="F98" i="4"/>
  <c r="G98" i="4"/>
  <c r="H98" i="4"/>
  <c r="I98" i="4"/>
  <c r="J98" i="4"/>
  <c r="K98" i="4"/>
  <c r="L98" i="4"/>
  <c r="M98" i="4"/>
  <c r="N98" i="4"/>
  <c r="O98" i="4"/>
  <c r="P98" i="4"/>
  <c r="E99" i="4"/>
  <c r="F99" i="4"/>
  <c r="G99" i="4"/>
  <c r="H99" i="4"/>
  <c r="I99" i="4"/>
  <c r="J99" i="4"/>
  <c r="K99" i="4"/>
  <c r="L99" i="4"/>
  <c r="M99" i="4"/>
  <c r="N99" i="4"/>
  <c r="O99" i="4"/>
  <c r="P99" i="4"/>
  <c r="E100" i="4"/>
  <c r="F100" i="4"/>
  <c r="G100" i="4"/>
  <c r="H100" i="4"/>
  <c r="I100" i="4"/>
  <c r="J100" i="4"/>
  <c r="K100" i="4"/>
  <c r="L100" i="4"/>
  <c r="M100" i="4"/>
  <c r="N100" i="4"/>
  <c r="O100" i="4"/>
  <c r="P100" i="4"/>
  <c r="E101" i="4"/>
  <c r="F101" i="4"/>
  <c r="G101" i="4"/>
  <c r="H101" i="4"/>
  <c r="I101" i="4"/>
  <c r="J101" i="4"/>
  <c r="K101" i="4"/>
  <c r="L101" i="4"/>
  <c r="M101" i="4"/>
  <c r="N101" i="4"/>
  <c r="O101" i="4"/>
  <c r="P101" i="4"/>
  <c r="F84" i="4"/>
  <c r="G84" i="4"/>
  <c r="H84" i="4"/>
  <c r="I84" i="4"/>
  <c r="J84" i="4"/>
  <c r="K84" i="4"/>
  <c r="L84" i="4"/>
  <c r="M84" i="4"/>
  <c r="N84" i="4"/>
  <c r="O84" i="4"/>
  <c r="P84" i="4"/>
  <c r="E106" i="4"/>
  <c r="F106" i="4"/>
  <c r="G106" i="4"/>
  <c r="H106" i="4"/>
  <c r="I106" i="4"/>
  <c r="J106" i="4"/>
  <c r="K106" i="4"/>
  <c r="L106" i="4"/>
  <c r="M106" i="4"/>
  <c r="N106" i="4"/>
  <c r="O106" i="4"/>
  <c r="P106" i="4"/>
  <c r="E107" i="4"/>
  <c r="F107" i="4"/>
  <c r="G107" i="4"/>
  <c r="H107" i="4"/>
  <c r="I107" i="4"/>
  <c r="J107" i="4"/>
  <c r="K107" i="4"/>
  <c r="L107" i="4"/>
  <c r="M107" i="4"/>
  <c r="N107" i="4"/>
  <c r="O107" i="4"/>
  <c r="P107" i="4"/>
  <c r="E108" i="4"/>
  <c r="F108" i="4"/>
  <c r="G108" i="4"/>
  <c r="H108" i="4"/>
  <c r="I108" i="4"/>
  <c r="J108" i="4"/>
  <c r="K108" i="4"/>
  <c r="L108" i="4"/>
  <c r="M108" i="4"/>
  <c r="N108" i="4"/>
  <c r="O108" i="4"/>
  <c r="P108" i="4"/>
  <c r="E109" i="4"/>
  <c r="F109" i="4"/>
  <c r="G109" i="4"/>
  <c r="H109" i="4"/>
  <c r="I109" i="4"/>
  <c r="J109" i="4"/>
  <c r="K109" i="4"/>
  <c r="L109" i="4"/>
  <c r="M109" i="4"/>
  <c r="N109" i="4"/>
  <c r="O109" i="4"/>
  <c r="P109" i="4"/>
  <c r="E110" i="4"/>
  <c r="F110" i="4"/>
  <c r="G110" i="4"/>
  <c r="H110" i="4"/>
  <c r="I110" i="4"/>
  <c r="J110" i="4"/>
  <c r="K110" i="4"/>
  <c r="L110" i="4"/>
  <c r="M110" i="4"/>
  <c r="N110" i="4"/>
  <c r="O110" i="4"/>
  <c r="P110" i="4"/>
  <c r="E111" i="4"/>
  <c r="F111" i="4"/>
  <c r="G111" i="4"/>
  <c r="H111" i="4"/>
  <c r="I111" i="4"/>
  <c r="J111" i="4"/>
  <c r="K111" i="4"/>
  <c r="L111" i="4"/>
  <c r="M111" i="4"/>
  <c r="N111" i="4"/>
  <c r="O111" i="4"/>
  <c r="P111" i="4"/>
  <c r="E112" i="4"/>
  <c r="F112" i="4"/>
  <c r="G112" i="4"/>
  <c r="H112" i="4"/>
  <c r="I112" i="4"/>
  <c r="J112" i="4"/>
  <c r="K112" i="4"/>
  <c r="L112" i="4"/>
  <c r="M112" i="4"/>
  <c r="N112" i="4"/>
  <c r="O112" i="4"/>
  <c r="P112" i="4"/>
  <c r="E113" i="4"/>
  <c r="F113" i="4"/>
  <c r="G113" i="4"/>
  <c r="H113" i="4"/>
  <c r="I113" i="4"/>
  <c r="J113" i="4"/>
  <c r="K113" i="4"/>
  <c r="L113" i="4"/>
  <c r="M113" i="4"/>
  <c r="N113" i="4"/>
  <c r="O113" i="4"/>
  <c r="P113" i="4"/>
  <c r="E114" i="4"/>
  <c r="F114" i="4"/>
  <c r="G114" i="4"/>
  <c r="H114" i="4"/>
  <c r="I114" i="4"/>
  <c r="J114" i="4"/>
  <c r="K114" i="4"/>
  <c r="L114" i="4"/>
  <c r="M114" i="4"/>
  <c r="N114" i="4"/>
  <c r="O114" i="4"/>
  <c r="P114" i="4"/>
  <c r="E115" i="4"/>
  <c r="F115" i="4"/>
  <c r="G115" i="4"/>
  <c r="H115" i="4"/>
  <c r="I115" i="4"/>
  <c r="J115" i="4"/>
  <c r="K115" i="4"/>
  <c r="L115" i="4"/>
  <c r="M115" i="4"/>
  <c r="N115" i="4"/>
  <c r="O115" i="4"/>
  <c r="P115" i="4"/>
  <c r="F105" i="4"/>
  <c r="G105" i="4"/>
  <c r="H105" i="4"/>
  <c r="I105" i="4"/>
  <c r="J105" i="4"/>
  <c r="K105" i="4"/>
  <c r="L105" i="4"/>
  <c r="M105" i="4"/>
  <c r="N105" i="4"/>
  <c r="O105" i="4"/>
  <c r="P105" i="4"/>
  <c r="E120" i="4"/>
  <c r="F120" i="4"/>
  <c r="G120" i="4"/>
  <c r="H120" i="4"/>
  <c r="I120" i="4"/>
  <c r="J120" i="4"/>
  <c r="K120" i="4"/>
  <c r="L120" i="4"/>
  <c r="M120" i="4"/>
  <c r="N120" i="4"/>
  <c r="O120" i="4"/>
  <c r="P120" i="4"/>
  <c r="E121" i="4"/>
  <c r="F121" i="4"/>
  <c r="G121" i="4"/>
  <c r="H121" i="4"/>
  <c r="I121" i="4"/>
  <c r="J121" i="4"/>
  <c r="K121" i="4"/>
  <c r="L121" i="4"/>
  <c r="M121" i="4"/>
  <c r="N121" i="4"/>
  <c r="O121" i="4"/>
  <c r="P121" i="4"/>
  <c r="E122" i="4"/>
  <c r="F122" i="4"/>
  <c r="G122" i="4"/>
  <c r="H122" i="4"/>
  <c r="I122" i="4"/>
  <c r="J122" i="4"/>
  <c r="K122" i="4"/>
  <c r="L122" i="4"/>
  <c r="M122" i="4"/>
  <c r="N122" i="4"/>
  <c r="O122" i="4"/>
  <c r="P122" i="4"/>
  <c r="E123" i="4"/>
  <c r="F123" i="4"/>
  <c r="G123" i="4"/>
  <c r="H123" i="4"/>
  <c r="I123" i="4"/>
  <c r="J123" i="4"/>
  <c r="K123" i="4"/>
  <c r="L123" i="4"/>
  <c r="M123" i="4"/>
  <c r="N123" i="4"/>
  <c r="O123" i="4"/>
  <c r="P123" i="4"/>
  <c r="E124" i="4"/>
  <c r="F124" i="4"/>
  <c r="G124" i="4"/>
  <c r="H124" i="4"/>
  <c r="I124" i="4"/>
  <c r="J124" i="4"/>
  <c r="K124" i="4"/>
  <c r="L124" i="4"/>
  <c r="M124" i="4"/>
  <c r="N124" i="4"/>
  <c r="O124" i="4"/>
  <c r="P124" i="4"/>
  <c r="E125" i="4"/>
  <c r="F125" i="4"/>
  <c r="G125" i="4"/>
  <c r="H125" i="4"/>
  <c r="I125" i="4"/>
  <c r="J125" i="4"/>
  <c r="K125" i="4"/>
  <c r="L125" i="4"/>
  <c r="M125" i="4"/>
  <c r="N125" i="4"/>
  <c r="O125" i="4"/>
  <c r="P125" i="4"/>
  <c r="E126" i="4"/>
  <c r="F126" i="4"/>
  <c r="G126" i="4"/>
  <c r="H126" i="4"/>
  <c r="I126" i="4"/>
  <c r="J126" i="4"/>
  <c r="K126" i="4"/>
  <c r="L126" i="4"/>
  <c r="M126" i="4"/>
  <c r="N126" i="4"/>
  <c r="O126" i="4"/>
  <c r="P126" i="4"/>
  <c r="E127" i="4"/>
  <c r="F127" i="4"/>
  <c r="G127" i="4"/>
  <c r="H127" i="4"/>
  <c r="I127" i="4"/>
  <c r="J127" i="4"/>
  <c r="K127" i="4"/>
  <c r="L127" i="4"/>
  <c r="M127" i="4"/>
  <c r="N127" i="4"/>
  <c r="O127" i="4"/>
  <c r="P127" i="4"/>
  <c r="F119" i="4"/>
  <c r="G119" i="4"/>
  <c r="H119" i="4"/>
  <c r="I119" i="4"/>
  <c r="J119" i="4"/>
  <c r="K119" i="4"/>
  <c r="L119" i="4"/>
  <c r="M119" i="4"/>
  <c r="N119" i="4"/>
  <c r="O119" i="4"/>
  <c r="P119" i="4"/>
  <c r="F131" i="4"/>
  <c r="F132" i="4" s="1"/>
  <c r="G131" i="4"/>
  <c r="G132" i="4" s="1"/>
  <c r="H131" i="4"/>
  <c r="H132" i="4" s="1"/>
  <c r="I131" i="4"/>
  <c r="I132" i="4" s="1"/>
  <c r="J131" i="4"/>
  <c r="J132" i="4" s="1"/>
  <c r="K131" i="4"/>
  <c r="K132" i="4" s="1"/>
  <c r="L131" i="4"/>
  <c r="L132" i="4" s="1"/>
  <c r="M131" i="4"/>
  <c r="M132" i="4" s="1"/>
  <c r="N131" i="4"/>
  <c r="N132" i="4" s="1"/>
  <c r="O131" i="4"/>
  <c r="O132" i="4" s="1"/>
  <c r="P131" i="4"/>
  <c r="P132" i="4" s="1"/>
  <c r="E131" i="4"/>
  <c r="E132" i="4" s="1"/>
  <c r="E119" i="4"/>
  <c r="E105" i="4"/>
  <c r="E84" i="4"/>
  <c r="E69" i="4"/>
  <c r="E44" i="4"/>
  <c r="E18" i="4"/>
  <c r="E22" i="4"/>
  <c r="E38" i="4"/>
  <c r="E31" i="4"/>
  <c r="E12" i="4"/>
  <c r="F12" i="4"/>
  <c r="G12" i="4"/>
  <c r="H12" i="4"/>
  <c r="I12" i="4"/>
  <c r="J12" i="4"/>
  <c r="K12" i="4"/>
  <c r="L12" i="4"/>
  <c r="M12" i="4"/>
  <c r="N12" i="4"/>
  <c r="O12" i="4"/>
  <c r="P12" i="4"/>
  <c r="E13" i="4"/>
  <c r="F13" i="4"/>
  <c r="G13" i="4"/>
  <c r="H13" i="4"/>
  <c r="I13" i="4"/>
  <c r="J13" i="4"/>
  <c r="K13" i="4"/>
  <c r="L13" i="4"/>
  <c r="M13" i="4"/>
  <c r="N13" i="4"/>
  <c r="O13" i="4"/>
  <c r="P13" i="4"/>
  <c r="E14" i="4"/>
  <c r="F14" i="4"/>
  <c r="G14" i="4"/>
  <c r="H14" i="4"/>
  <c r="I14" i="4"/>
  <c r="J14" i="4"/>
  <c r="K14" i="4"/>
  <c r="L14" i="4"/>
  <c r="M14" i="4"/>
  <c r="N14" i="4"/>
  <c r="O14" i="4"/>
  <c r="P14" i="4"/>
  <c r="E15" i="4"/>
  <c r="F15" i="4"/>
  <c r="G15" i="4"/>
  <c r="H15" i="4"/>
  <c r="I15" i="4"/>
  <c r="J15" i="4"/>
  <c r="K15" i="4"/>
  <c r="L15" i="4"/>
  <c r="M15" i="4"/>
  <c r="N15" i="4"/>
  <c r="O15" i="4"/>
  <c r="P15" i="4"/>
  <c r="E16" i="4"/>
  <c r="F16" i="4"/>
  <c r="G16" i="4"/>
  <c r="H16" i="4"/>
  <c r="I16" i="4"/>
  <c r="J16" i="4"/>
  <c r="K16" i="4"/>
  <c r="L16" i="4"/>
  <c r="M16" i="4"/>
  <c r="N16" i="4"/>
  <c r="O16" i="4"/>
  <c r="P16" i="4"/>
  <c r="E17" i="4"/>
  <c r="F17" i="4"/>
  <c r="G17" i="4"/>
  <c r="H17" i="4"/>
  <c r="I17" i="4"/>
  <c r="J17" i="4"/>
  <c r="K17" i="4"/>
  <c r="L17" i="4"/>
  <c r="M17" i="4"/>
  <c r="N17" i="4"/>
  <c r="O17" i="4"/>
  <c r="P17" i="4"/>
  <c r="F18" i="4"/>
  <c r="G18" i="4"/>
  <c r="H18" i="4"/>
  <c r="I18" i="4"/>
  <c r="J18" i="4"/>
  <c r="K18" i="4"/>
  <c r="L18" i="4"/>
  <c r="M18" i="4"/>
  <c r="N18" i="4"/>
  <c r="O18" i="4"/>
  <c r="P18" i="4"/>
  <c r="F11" i="4"/>
  <c r="G11" i="4"/>
  <c r="H11" i="4"/>
  <c r="I11" i="4"/>
  <c r="J11" i="4"/>
  <c r="K11" i="4"/>
  <c r="L11" i="4"/>
  <c r="M11" i="4"/>
  <c r="N11" i="4"/>
  <c r="O11" i="4"/>
  <c r="P11" i="4"/>
  <c r="E83" i="4"/>
  <c r="F83" i="4" s="1"/>
  <c r="G83" i="4" s="1"/>
  <c r="H83" i="4" s="1"/>
  <c r="I83" i="4" s="1"/>
  <c r="J83" i="4" s="1"/>
  <c r="K83" i="4" s="1"/>
  <c r="L83" i="4" s="1"/>
  <c r="M83" i="4" s="1"/>
  <c r="N83" i="4" s="1"/>
  <c r="O83" i="4" s="1"/>
  <c r="P83" i="4" s="1"/>
  <c r="E30" i="4"/>
  <c r="F30" i="4" s="1"/>
  <c r="G30" i="4" s="1"/>
  <c r="H30" i="4" s="1"/>
  <c r="I30" i="4" s="1"/>
  <c r="J30" i="4" s="1"/>
  <c r="K30" i="4" s="1"/>
  <c r="L30" i="4" s="1"/>
  <c r="M30" i="4" s="1"/>
  <c r="N30" i="4" s="1"/>
  <c r="O30" i="4" s="1"/>
  <c r="P30" i="4" s="1"/>
  <c r="E43" i="4" l="1"/>
  <c r="F43" i="4" s="1"/>
  <c r="G43" i="4" s="1"/>
  <c r="H43" i="4" s="1"/>
  <c r="I43" i="4" s="1"/>
  <c r="J43" i="4" s="1"/>
  <c r="K43" i="4" s="1"/>
  <c r="L43" i="4" s="1"/>
  <c r="M43" i="4" s="1"/>
  <c r="N43" i="4" s="1"/>
  <c r="O43" i="4" s="1"/>
  <c r="P43" i="4" s="1"/>
  <c r="E104" i="4"/>
  <c r="F104" i="4" s="1"/>
  <c r="G104" i="4" s="1"/>
  <c r="H104" i="4" s="1"/>
  <c r="I104" i="4" s="1"/>
  <c r="J104" i="4" s="1"/>
  <c r="K104" i="4" s="1"/>
  <c r="L104" i="4" s="1"/>
  <c r="M104" i="4" s="1"/>
  <c r="N104" i="4" s="1"/>
  <c r="O104" i="4" s="1"/>
  <c r="P104" i="4" s="1"/>
  <c r="E130" i="4"/>
  <c r="F130" i="4" s="1"/>
  <c r="G130" i="4" s="1"/>
  <c r="H130" i="4" s="1"/>
  <c r="I130" i="4" s="1"/>
  <c r="J130" i="4" s="1"/>
  <c r="K130" i="4" s="1"/>
  <c r="L130" i="4" s="1"/>
  <c r="M130" i="4" s="1"/>
  <c r="N130" i="4" s="1"/>
  <c r="O130" i="4" s="1"/>
  <c r="P130" i="4" s="1"/>
  <c r="E37" i="4"/>
  <c r="F37" i="4" s="1"/>
  <c r="G37" i="4" s="1"/>
  <c r="H37" i="4" s="1"/>
  <c r="I37" i="4" s="1"/>
  <c r="J37" i="4" s="1"/>
  <c r="K37" i="4" s="1"/>
  <c r="L37" i="4" s="1"/>
  <c r="M37" i="4" s="1"/>
  <c r="N37" i="4" s="1"/>
  <c r="O37" i="4" s="1"/>
  <c r="P37" i="4" s="1"/>
  <c r="E68" i="4"/>
  <c r="F68" i="4" s="1"/>
  <c r="G68" i="4" s="1"/>
  <c r="H68" i="4" s="1"/>
  <c r="I68" i="4" s="1"/>
  <c r="J68" i="4" s="1"/>
  <c r="K68" i="4" s="1"/>
  <c r="L68" i="4" s="1"/>
  <c r="M68" i="4" s="1"/>
  <c r="N68" i="4" s="1"/>
  <c r="O68" i="4" s="1"/>
  <c r="P68" i="4" s="1"/>
  <c r="Q70" i="4"/>
  <c r="N128" i="4"/>
  <c r="O66" i="4"/>
  <c r="G28" i="4"/>
  <c r="F128" i="4"/>
  <c r="G35" i="4"/>
  <c r="F19" i="4"/>
  <c r="I41" i="4"/>
  <c r="J66" i="4"/>
  <c r="E41" i="4"/>
  <c r="G102" i="4"/>
  <c r="Q120" i="4"/>
  <c r="F102" i="4"/>
  <c r="O102" i="4"/>
  <c r="O128" i="4"/>
  <c r="I116" i="4"/>
  <c r="K102" i="4"/>
  <c r="F35" i="4"/>
  <c r="Q88" i="4"/>
  <c r="M81" i="4"/>
  <c r="Q80" i="4"/>
  <c r="Q76" i="4"/>
  <c r="Q56" i="4"/>
  <c r="Q127" i="4"/>
  <c r="Q123" i="4"/>
  <c r="Q122" i="4"/>
  <c r="Q85" i="4"/>
  <c r="F81" i="4"/>
  <c r="N19" i="4"/>
  <c r="E28" i="4"/>
  <c r="H28" i="4"/>
  <c r="Q124" i="4"/>
  <c r="E35" i="4"/>
  <c r="H41" i="4"/>
  <c r="Q40" i="4"/>
  <c r="K35" i="4"/>
  <c r="J35" i="4"/>
  <c r="K19" i="4"/>
  <c r="Q126" i="4"/>
  <c r="J19" i="4"/>
  <c r="G19" i="4"/>
  <c r="K128" i="4"/>
  <c r="P28" i="4"/>
  <c r="G81" i="4"/>
  <c r="H128" i="4"/>
  <c r="I28" i="4"/>
  <c r="G41" i="4"/>
  <c r="Q47" i="4"/>
  <c r="N66" i="4"/>
  <c r="F66" i="4"/>
  <c r="E102" i="4"/>
  <c r="O41" i="4"/>
  <c r="M19" i="4"/>
  <c r="Q14" i="4"/>
  <c r="N116" i="4"/>
  <c r="F116" i="4"/>
  <c r="Q84" i="4"/>
  <c r="J81" i="4"/>
  <c r="Q54" i="4"/>
  <c r="I66" i="4"/>
  <c r="L116" i="4"/>
  <c r="I102" i="4"/>
  <c r="Q125" i="4"/>
  <c r="G128" i="4"/>
  <c r="O116" i="4"/>
  <c r="N35" i="4"/>
  <c r="Q87" i="4"/>
  <c r="O35" i="4"/>
  <c r="J116" i="4"/>
  <c r="N81" i="4"/>
  <c r="Q65" i="4"/>
  <c r="I35" i="4"/>
  <c r="N28" i="4"/>
  <c r="E19" i="4"/>
  <c r="P128" i="4"/>
  <c r="E128" i="4"/>
  <c r="I128" i="4"/>
  <c r="M128" i="4"/>
  <c r="Q110" i="4"/>
  <c r="Q109" i="4"/>
  <c r="P116" i="4"/>
  <c r="H116" i="4"/>
  <c r="Q115" i="4"/>
  <c r="Q114" i="4"/>
  <c r="Q112" i="4"/>
  <c r="Q111" i="4"/>
  <c r="K116" i="4"/>
  <c r="G116" i="4"/>
  <c r="Q106" i="4"/>
  <c r="Q113" i="4"/>
  <c r="Q96" i="4"/>
  <c r="Q92" i="4"/>
  <c r="Q101" i="4"/>
  <c r="Q99" i="4"/>
  <c r="Q93" i="4"/>
  <c r="N102" i="4"/>
  <c r="J102" i="4"/>
  <c r="Q91" i="4"/>
  <c r="Q100" i="4"/>
  <c r="Q98" i="4"/>
  <c r="Q97" i="4"/>
  <c r="Q95" i="4"/>
  <c r="Q89" i="4"/>
  <c r="P102" i="4"/>
  <c r="H102" i="4"/>
  <c r="Q94" i="4"/>
  <c r="Q90" i="4"/>
  <c r="Q86" i="4"/>
  <c r="H81" i="4"/>
  <c r="Q69" i="4"/>
  <c r="O81" i="4"/>
  <c r="K81" i="4"/>
  <c r="L81" i="4"/>
  <c r="Q78" i="4"/>
  <c r="Q75" i="4"/>
  <c r="E81" i="4"/>
  <c r="I81" i="4"/>
  <c r="Q79" i="4"/>
  <c r="Q77" i="4"/>
  <c r="P81" i="4"/>
  <c r="Q64" i="4"/>
  <c r="Q62" i="4"/>
  <c r="Q55" i="4"/>
  <c r="P66" i="4"/>
  <c r="H66" i="4"/>
  <c r="L66" i="4"/>
  <c r="Q61" i="4"/>
  <c r="Q57" i="4"/>
  <c r="Q52" i="4"/>
  <c r="Q48" i="4"/>
  <c r="Q46" i="4"/>
  <c r="Q45" i="4"/>
  <c r="Q60" i="4"/>
  <c r="Q58" i="4"/>
  <c r="Q50" i="4"/>
  <c r="Q63" i="4"/>
  <c r="Q59" i="4"/>
  <c r="Q53" i="4"/>
  <c r="Q51" i="4"/>
  <c r="Q49" i="4"/>
  <c r="N41" i="4"/>
  <c r="Q39" i="4"/>
  <c r="K41" i="4"/>
  <c r="P41" i="4"/>
  <c r="Q38" i="4"/>
  <c r="J41" i="4"/>
  <c r="Q32" i="4"/>
  <c r="P35" i="4"/>
  <c r="H35" i="4"/>
  <c r="L35" i="4"/>
  <c r="Q34" i="4"/>
  <c r="F28" i="4"/>
  <c r="Q27" i="4"/>
  <c r="Q25" i="4"/>
  <c r="Q23" i="4"/>
  <c r="Q26" i="4"/>
  <c r="O28" i="4"/>
  <c r="Q24" i="4"/>
  <c r="K28" i="4"/>
  <c r="J28" i="4"/>
  <c r="I19" i="4"/>
  <c r="Q17" i="4"/>
  <c r="Q16" i="4"/>
  <c r="Q15" i="4"/>
  <c r="Q12" i="4"/>
  <c r="Q18" i="4"/>
  <c r="O19" i="4"/>
  <c r="P19" i="4"/>
  <c r="H19" i="4"/>
  <c r="F10" i="4"/>
  <c r="G10" i="4" s="1"/>
  <c r="H10" i="4" s="1"/>
  <c r="I10" i="4" s="1"/>
  <c r="J10" i="4" s="1"/>
  <c r="K10" i="4" s="1"/>
  <c r="L10" i="4" s="1"/>
  <c r="M10" i="4" s="1"/>
  <c r="N10" i="4" s="1"/>
  <c r="O10" i="4" s="1"/>
  <c r="P10" i="4" s="1"/>
  <c r="E21" i="4"/>
  <c r="F21" i="4" s="1"/>
  <c r="G21" i="4" s="1"/>
  <c r="H21" i="4" s="1"/>
  <c r="I21" i="4" s="1"/>
  <c r="J21" i="4" s="1"/>
  <c r="K21" i="4" s="1"/>
  <c r="L21" i="4" s="1"/>
  <c r="M21" i="4" s="1"/>
  <c r="N21" i="4" s="1"/>
  <c r="O21" i="4" s="1"/>
  <c r="P21" i="4" s="1"/>
  <c r="M28" i="4"/>
  <c r="L28" i="4"/>
  <c r="Q33" i="4"/>
  <c r="M35" i="4"/>
  <c r="Q31" i="4"/>
  <c r="F41" i="4"/>
  <c r="L41" i="4"/>
  <c r="M41" i="4"/>
  <c r="K66" i="4"/>
  <c r="G66" i="4"/>
  <c r="M66" i="4"/>
  <c r="Q44" i="4"/>
  <c r="Q74" i="4"/>
  <c r="M102" i="4"/>
  <c r="L102" i="4"/>
  <c r="Q108" i="4"/>
  <c r="Q107" i="4"/>
  <c r="M116" i="4"/>
  <c r="Q105" i="4"/>
  <c r="J128" i="4"/>
  <c r="L128" i="4"/>
  <c r="Q121" i="4"/>
  <c r="Q131" i="4"/>
  <c r="Q132" i="4"/>
  <c r="Q119" i="4"/>
  <c r="E116" i="4"/>
  <c r="E66" i="4"/>
  <c r="Q22" i="4"/>
  <c r="Q13" i="4"/>
  <c r="L19" i="4"/>
  <c r="Q11" i="4"/>
  <c r="Q23" i="2"/>
  <c r="Q35" i="4" l="1"/>
  <c r="Q81" i="4"/>
  <c r="Q19" i="4"/>
  <c r="Q116" i="4"/>
  <c r="Q28" i="4"/>
  <c r="Q41" i="4"/>
  <c r="Q66" i="4"/>
  <c r="Q102" i="4"/>
  <c r="Q128" i="4"/>
  <c r="Q100" i="1"/>
  <c r="Q99" i="1"/>
  <c r="B89" i="5" l="1"/>
  <c r="B81" i="5"/>
  <c r="B82" i="5"/>
  <c r="B83" i="5"/>
  <c r="B84" i="5"/>
  <c r="B85" i="5"/>
  <c r="B86" i="5"/>
  <c r="B87" i="5"/>
  <c r="B88" i="5"/>
  <c r="A2" i="3"/>
  <c r="I44" i="3" s="1"/>
  <c r="E9" i="2"/>
  <c r="E35" i="2" s="1"/>
  <c r="F35" i="2" s="1"/>
  <c r="G35" i="2" s="1"/>
  <c r="H35" i="2" s="1"/>
  <c r="I35" i="2" s="1"/>
  <c r="J35" i="2" s="1"/>
  <c r="K35" i="2" s="1"/>
  <c r="L35" i="2" s="1"/>
  <c r="M35" i="2" s="1"/>
  <c r="N35" i="2" s="1"/>
  <c r="O35" i="2" s="1"/>
  <c r="P35" i="2" s="1"/>
  <c r="E130" i="1"/>
  <c r="F130" i="1" s="1"/>
  <c r="G130" i="1" s="1"/>
  <c r="H130" i="1" s="1"/>
  <c r="I130" i="1" s="1"/>
  <c r="J130" i="1" s="1"/>
  <c r="K130" i="1" s="1"/>
  <c r="L130" i="1" s="1"/>
  <c r="M130" i="1" s="1"/>
  <c r="N130" i="1" s="1"/>
  <c r="O130" i="1" s="1"/>
  <c r="P130" i="1" s="1"/>
  <c r="E118" i="1"/>
  <c r="E104" i="1"/>
  <c r="F104" i="1" s="1"/>
  <c r="G104" i="1" s="1"/>
  <c r="H104" i="1" s="1"/>
  <c r="I104" i="1" s="1"/>
  <c r="J104" i="1" s="1"/>
  <c r="K104" i="1" s="1"/>
  <c r="L104" i="1" s="1"/>
  <c r="M104" i="1" s="1"/>
  <c r="N104" i="1" s="1"/>
  <c r="O104" i="1" s="1"/>
  <c r="P104" i="1" s="1"/>
  <c r="E83" i="1"/>
  <c r="F83" i="1" s="1"/>
  <c r="G83" i="1" s="1"/>
  <c r="H83" i="1" s="1"/>
  <c r="I83" i="1" s="1"/>
  <c r="J83" i="1" s="1"/>
  <c r="K83" i="1" s="1"/>
  <c r="L83" i="1" s="1"/>
  <c r="M83" i="1" s="1"/>
  <c r="N83" i="1" s="1"/>
  <c r="O83" i="1" s="1"/>
  <c r="P83" i="1" s="1"/>
  <c r="E68" i="1"/>
  <c r="F68" i="1" s="1"/>
  <c r="G68" i="1" s="1"/>
  <c r="H68" i="1" s="1"/>
  <c r="I68" i="1" s="1"/>
  <c r="J68" i="1" s="1"/>
  <c r="K68" i="1" s="1"/>
  <c r="L68" i="1" s="1"/>
  <c r="M68" i="1" s="1"/>
  <c r="N68" i="1" s="1"/>
  <c r="O68" i="1" s="1"/>
  <c r="P68" i="1" s="1"/>
  <c r="E43" i="1"/>
  <c r="F43" i="1" s="1"/>
  <c r="G43" i="1" s="1"/>
  <c r="H43" i="1" s="1"/>
  <c r="I43" i="1" s="1"/>
  <c r="J43" i="1" s="1"/>
  <c r="K43" i="1" s="1"/>
  <c r="L43" i="1" s="1"/>
  <c r="M43" i="1" s="1"/>
  <c r="N43" i="1" s="1"/>
  <c r="O43" i="1" s="1"/>
  <c r="P43" i="1" s="1"/>
  <c r="E37" i="1"/>
  <c r="F37" i="1" s="1"/>
  <c r="G37" i="1" s="1"/>
  <c r="H37" i="1" s="1"/>
  <c r="I37" i="1" s="1"/>
  <c r="J37" i="1" s="1"/>
  <c r="K37" i="1" s="1"/>
  <c r="L37" i="1" s="1"/>
  <c r="M37" i="1" s="1"/>
  <c r="N37" i="1" s="1"/>
  <c r="O37" i="1" s="1"/>
  <c r="P37" i="1" s="1"/>
  <c r="E30" i="1"/>
  <c r="F30" i="1" s="1"/>
  <c r="G30" i="1" s="1"/>
  <c r="H30" i="1" s="1"/>
  <c r="I30" i="1" s="1"/>
  <c r="J30" i="1" s="1"/>
  <c r="K30" i="1" s="1"/>
  <c r="L30" i="1" s="1"/>
  <c r="M30" i="1" s="1"/>
  <c r="N30" i="1" s="1"/>
  <c r="O30" i="1" s="1"/>
  <c r="P30" i="1" s="1"/>
  <c r="E21" i="1"/>
  <c r="F21" i="1" s="1"/>
  <c r="G21" i="1" s="1"/>
  <c r="H21" i="1" s="1"/>
  <c r="I21" i="1" s="1"/>
  <c r="J21" i="1" s="1"/>
  <c r="K21" i="1" s="1"/>
  <c r="L21" i="1" s="1"/>
  <c r="M21" i="1" s="1"/>
  <c r="N21" i="1" s="1"/>
  <c r="O21" i="1" s="1"/>
  <c r="P21" i="1" s="1"/>
  <c r="F118" i="1"/>
  <c r="G118" i="1" s="1"/>
  <c r="H118" i="1" s="1"/>
  <c r="I118" i="1" s="1"/>
  <c r="J118" i="1" s="1"/>
  <c r="K118" i="1" s="1"/>
  <c r="L118" i="1" s="1"/>
  <c r="M118" i="1" s="1"/>
  <c r="N118" i="1" s="1"/>
  <c r="O118" i="1" s="1"/>
  <c r="P118" i="1" s="1"/>
  <c r="F10" i="1"/>
  <c r="G10" i="1" s="1"/>
  <c r="H10" i="1" s="1"/>
  <c r="I10" i="1" s="1"/>
  <c r="J10" i="1" s="1"/>
  <c r="K10" i="1" s="1"/>
  <c r="L10" i="1" s="1"/>
  <c r="M10" i="1" s="1"/>
  <c r="N10" i="1" s="1"/>
  <c r="O10" i="1" s="1"/>
  <c r="P10" i="1" s="1"/>
  <c r="F9" i="2" l="1"/>
  <c r="G9" i="2" s="1"/>
  <c r="H9" i="2" s="1"/>
  <c r="I9" i="2" s="1"/>
  <c r="J9" i="2" s="1"/>
  <c r="K9" i="2" s="1"/>
  <c r="L9" i="2" s="1"/>
  <c r="M9" i="2" s="1"/>
  <c r="N9" i="2" s="1"/>
  <c r="O9" i="2" s="1"/>
  <c r="P9" i="2" s="1"/>
  <c r="M9" i="3"/>
  <c r="N44" i="3"/>
  <c r="S9" i="3"/>
  <c r="L9" i="3"/>
  <c r="H44" i="3"/>
  <c r="R9" i="3"/>
  <c r="G44" i="3"/>
  <c r="O44" i="3"/>
  <c r="R44" i="3"/>
  <c r="E22" i="2"/>
  <c r="F22" i="2" s="1"/>
  <c r="G22" i="2" s="1"/>
  <c r="H22" i="2" s="1"/>
  <c r="I22" i="2" s="1"/>
  <c r="J22" i="2" s="1"/>
  <c r="K22" i="2" s="1"/>
  <c r="L22" i="2" s="1"/>
  <c r="M22" i="2" s="1"/>
  <c r="N22" i="2" s="1"/>
  <c r="O22" i="2" s="1"/>
  <c r="P22" i="2" s="1"/>
  <c r="H9" i="3"/>
  <c r="P9" i="3"/>
  <c r="S44" i="3"/>
  <c r="I9" i="3"/>
  <c r="Q9" i="3"/>
  <c r="J44" i="3"/>
  <c r="J9" i="3"/>
  <c r="P44" i="3"/>
  <c r="L44" i="3"/>
  <c r="N9" i="3"/>
  <c r="Q44" i="3"/>
  <c r="M44" i="3"/>
  <c r="G9" i="3"/>
  <c r="O9" i="3"/>
  <c r="G258" i="5"/>
  <c r="E256" i="5"/>
  <c r="E255" i="5"/>
  <c r="E254" i="5"/>
  <c r="E253" i="5"/>
  <c r="E252" i="5"/>
  <c r="E251" i="5"/>
  <c r="E250" i="5"/>
  <c r="E249" i="5"/>
  <c r="E248" i="5"/>
  <c r="E247" i="5"/>
  <c r="G206" i="5"/>
  <c r="H186" i="5"/>
  <c r="H206" i="5"/>
  <c r="I186" i="5"/>
  <c r="I206" i="5"/>
  <c r="J186" i="5"/>
  <c r="J206" i="5"/>
  <c r="G207" i="5"/>
  <c r="H187" i="5"/>
  <c r="H207" i="5"/>
  <c r="I187" i="5"/>
  <c r="I207" i="5"/>
  <c r="J187" i="5"/>
  <c r="J207" i="5"/>
  <c r="G208" i="5"/>
  <c r="H188" i="5"/>
  <c r="H208" i="5"/>
  <c r="I188" i="5"/>
  <c r="I208" i="5"/>
  <c r="J188" i="5"/>
  <c r="J208" i="5"/>
  <c r="G209" i="5"/>
  <c r="H189" i="5"/>
  <c r="H209" i="5"/>
  <c r="I189" i="5"/>
  <c r="I209" i="5"/>
  <c r="J189" i="5"/>
  <c r="J209" i="5"/>
  <c r="G210" i="5"/>
  <c r="H190" i="5"/>
  <c r="H210" i="5"/>
  <c r="I190" i="5"/>
  <c r="I210" i="5"/>
  <c r="J190" i="5"/>
  <c r="J210" i="5"/>
  <c r="G211" i="5"/>
  <c r="H191" i="5"/>
  <c r="H211" i="5"/>
  <c r="I191" i="5"/>
  <c r="I211" i="5"/>
  <c r="J191" i="5"/>
  <c r="J211" i="5"/>
  <c r="G212" i="5"/>
  <c r="H192" i="5"/>
  <c r="H212" i="5"/>
  <c r="I192" i="5"/>
  <c r="I212" i="5"/>
  <c r="J192" i="5"/>
  <c r="J212" i="5"/>
  <c r="G213" i="5"/>
  <c r="H193" i="5"/>
  <c r="H213" i="5"/>
  <c r="I193" i="5"/>
  <c r="I213" i="5"/>
  <c r="J193" i="5"/>
  <c r="J213" i="5"/>
  <c r="G214" i="5"/>
  <c r="H194" i="5"/>
  <c r="H214" i="5"/>
  <c r="I194" i="5"/>
  <c r="I214" i="5"/>
  <c r="J194" i="5"/>
  <c r="J214" i="5"/>
  <c r="G215" i="5"/>
  <c r="H195" i="5"/>
  <c r="H215" i="5"/>
  <c r="I195" i="5"/>
  <c r="I215" i="5"/>
  <c r="J195" i="5"/>
  <c r="J215" i="5"/>
  <c r="G216" i="5"/>
  <c r="H196" i="5"/>
  <c r="H216" i="5"/>
  <c r="I196" i="5"/>
  <c r="I216" i="5"/>
  <c r="J196" i="5"/>
  <c r="J216" i="5"/>
  <c r="G217" i="5"/>
  <c r="H197" i="5"/>
  <c r="H217" i="5"/>
  <c r="I197" i="5"/>
  <c r="I217" i="5"/>
  <c r="J197" i="5"/>
  <c r="J217" i="5"/>
  <c r="G218" i="5"/>
  <c r="H198" i="5"/>
  <c r="H218" i="5"/>
  <c r="I198" i="5"/>
  <c r="I218" i="5"/>
  <c r="J198" i="5"/>
  <c r="J218" i="5"/>
  <c r="G219" i="5"/>
  <c r="H199" i="5"/>
  <c r="H219" i="5"/>
  <c r="I199" i="5"/>
  <c r="I219" i="5"/>
  <c r="J199" i="5"/>
  <c r="J219" i="5"/>
  <c r="G220" i="5"/>
  <c r="H200" i="5"/>
  <c r="H220" i="5"/>
  <c r="I200" i="5"/>
  <c r="I220" i="5"/>
  <c r="J200" i="5"/>
  <c r="J220" i="5"/>
  <c r="G221" i="5"/>
  <c r="H201" i="5"/>
  <c r="H221" i="5"/>
  <c r="I201" i="5"/>
  <c r="I221" i="5"/>
  <c r="J201" i="5"/>
  <c r="J221" i="5"/>
  <c r="G222" i="5"/>
  <c r="H202" i="5"/>
  <c r="H222" i="5"/>
  <c r="I202" i="5"/>
  <c r="I222" i="5"/>
  <c r="J202" i="5"/>
  <c r="J222" i="5"/>
  <c r="G223" i="5"/>
  <c r="H203" i="5"/>
  <c r="H223" i="5"/>
  <c r="I203" i="5"/>
  <c r="I223" i="5"/>
  <c r="J203" i="5"/>
  <c r="J223" i="5"/>
  <c r="G224" i="5"/>
  <c r="H204" i="5"/>
  <c r="H224" i="5"/>
  <c r="I204" i="5"/>
  <c r="I224" i="5"/>
  <c r="J204" i="5"/>
  <c r="J224" i="5"/>
  <c r="G225" i="5"/>
  <c r="H205" i="5"/>
  <c r="H225" i="5"/>
  <c r="I205" i="5"/>
  <c r="I225" i="5"/>
  <c r="J205" i="5"/>
  <c r="J225" i="5"/>
  <c r="G197" i="5"/>
  <c r="G198" i="5"/>
  <c r="G199" i="5"/>
  <c r="G200" i="5"/>
  <c r="G201" i="5"/>
  <c r="G202" i="5"/>
  <c r="G203" i="5"/>
  <c r="G204" i="5"/>
  <c r="G205" i="5"/>
  <c r="G196" i="5"/>
  <c r="G195" i="5"/>
  <c r="G187" i="5"/>
  <c r="G188" i="5"/>
  <c r="G189" i="5"/>
  <c r="G190" i="5"/>
  <c r="G191" i="5"/>
  <c r="G192" i="5"/>
  <c r="G193" i="5"/>
  <c r="G194" i="5"/>
  <c r="G186" i="5"/>
  <c r="H145" i="5"/>
  <c r="I145" i="5"/>
  <c r="J145" i="5"/>
  <c r="H146" i="5"/>
  <c r="I146" i="5"/>
  <c r="J146" i="5"/>
  <c r="H147" i="5"/>
  <c r="I147" i="5"/>
  <c r="J147" i="5"/>
  <c r="H148" i="5"/>
  <c r="I148" i="5"/>
  <c r="J148" i="5"/>
  <c r="H149" i="5"/>
  <c r="I149" i="5"/>
  <c r="J149" i="5"/>
  <c r="H150" i="5"/>
  <c r="I150" i="5"/>
  <c r="J150" i="5"/>
  <c r="H151" i="5"/>
  <c r="I151" i="5"/>
  <c r="J151" i="5"/>
  <c r="H152" i="5"/>
  <c r="I152" i="5"/>
  <c r="J152" i="5"/>
  <c r="H153" i="5"/>
  <c r="I153" i="5"/>
  <c r="J153" i="5"/>
  <c r="H154" i="5"/>
  <c r="I154" i="5"/>
  <c r="J154" i="5"/>
  <c r="G154" i="5"/>
  <c r="G153" i="5"/>
  <c r="G146" i="5"/>
  <c r="G147" i="5"/>
  <c r="G148" i="5"/>
  <c r="G149" i="5"/>
  <c r="G150" i="5"/>
  <c r="G151" i="5"/>
  <c r="G152" i="5"/>
  <c r="G145" i="5"/>
  <c r="H155" i="5"/>
  <c r="I155" i="5"/>
  <c r="J155" i="5"/>
  <c r="H156" i="5"/>
  <c r="I156" i="5"/>
  <c r="J156" i="5"/>
  <c r="H157" i="5"/>
  <c r="I157" i="5"/>
  <c r="J157" i="5"/>
  <c r="H158" i="5"/>
  <c r="I158" i="5"/>
  <c r="J158" i="5"/>
  <c r="H159" i="5"/>
  <c r="I159" i="5"/>
  <c r="J159" i="5"/>
  <c r="H160" i="5"/>
  <c r="I160" i="5"/>
  <c r="J160" i="5"/>
  <c r="H161" i="5"/>
  <c r="I161" i="5"/>
  <c r="J161" i="5"/>
  <c r="H162" i="5"/>
  <c r="I162" i="5"/>
  <c r="J162" i="5"/>
  <c r="H163" i="5"/>
  <c r="I163" i="5"/>
  <c r="J163" i="5"/>
  <c r="H164" i="5"/>
  <c r="I164" i="5"/>
  <c r="J164" i="5"/>
  <c r="G155" i="5"/>
  <c r="G156" i="5"/>
  <c r="G157" i="5"/>
  <c r="G158" i="5"/>
  <c r="G159" i="5"/>
  <c r="G160" i="5"/>
  <c r="G161" i="5"/>
  <c r="G162" i="5"/>
  <c r="G163" i="5"/>
  <c r="G164" i="5"/>
  <c r="H135" i="5"/>
  <c r="I135" i="5"/>
  <c r="J135" i="5"/>
  <c r="H136" i="5"/>
  <c r="I136" i="5"/>
  <c r="J136" i="5"/>
  <c r="H137" i="5"/>
  <c r="I137" i="5"/>
  <c r="J137" i="5"/>
  <c r="H138" i="5"/>
  <c r="I138" i="5"/>
  <c r="J138" i="5"/>
  <c r="H139" i="5"/>
  <c r="I139" i="5"/>
  <c r="J139" i="5"/>
  <c r="H140" i="5"/>
  <c r="I140" i="5"/>
  <c r="J140" i="5"/>
  <c r="H141" i="5"/>
  <c r="I141" i="5"/>
  <c r="J141" i="5"/>
  <c r="H142" i="5"/>
  <c r="I142" i="5"/>
  <c r="J142" i="5"/>
  <c r="H143" i="5"/>
  <c r="I143" i="5"/>
  <c r="J143" i="5"/>
  <c r="H144" i="5"/>
  <c r="I144" i="5"/>
  <c r="J144" i="5"/>
  <c r="G138" i="5"/>
  <c r="G139" i="5"/>
  <c r="G140" i="5"/>
  <c r="G141" i="5"/>
  <c r="G142" i="5"/>
  <c r="G143" i="5"/>
  <c r="G144" i="5"/>
  <c r="G137" i="5"/>
  <c r="G136" i="5"/>
  <c r="G135" i="5"/>
  <c r="G126" i="5"/>
  <c r="H126" i="5"/>
  <c r="I126" i="5"/>
  <c r="J126" i="5"/>
  <c r="K126" i="5"/>
  <c r="L126" i="5"/>
  <c r="M126" i="5"/>
  <c r="N126" i="5"/>
  <c r="O126" i="5"/>
  <c r="P126" i="5"/>
  <c r="Q126" i="5"/>
  <c r="R126" i="5"/>
  <c r="G127" i="5"/>
  <c r="H127" i="5"/>
  <c r="I127" i="5"/>
  <c r="J127" i="5"/>
  <c r="K127" i="5"/>
  <c r="L127" i="5"/>
  <c r="M127" i="5"/>
  <c r="N127" i="5"/>
  <c r="O127" i="5"/>
  <c r="P127" i="5"/>
  <c r="Q127" i="5"/>
  <c r="R127" i="5"/>
  <c r="G128" i="5"/>
  <c r="H128" i="5"/>
  <c r="I128" i="5"/>
  <c r="J128" i="5"/>
  <c r="K128" i="5"/>
  <c r="L128" i="5"/>
  <c r="M128" i="5"/>
  <c r="N128" i="5"/>
  <c r="O128" i="5"/>
  <c r="P128" i="5"/>
  <c r="Q128" i="5"/>
  <c r="R128" i="5"/>
  <c r="G129" i="5"/>
  <c r="H129" i="5"/>
  <c r="I129" i="5"/>
  <c r="J129" i="5"/>
  <c r="K129" i="5"/>
  <c r="L129" i="5"/>
  <c r="M129" i="5"/>
  <c r="N129" i="5"/>
  <c r="O129" i="5"/>
  <c r="P129" i="5"/>
  <c r="Q129" i="5"/>
  <c r="R129" i="5"/>
  <c r="G130" i="5"/>
  <c r="H130" i="5"/>
  <c r="I130" i="5"/>
  <c r="J130" i="5"/>
  <c r="K130" i="5"/>
  <c r="L130" i="5"/>
  <c r="M130" i="5"/>
  <c r="N130" i="5"/>
  <c r="O130" i="5"/>
  <c r="P130" i="5"/>
  <c r="Q130" i="5"/>
  <c r="R130" i="5"/>
  <c r="G131" i="5"/>
  <c r="H131" i="5"/>
  <c r="I131" i="5"/>
  <c r="J131" i="5"/>
  <c r="K131" i="5"/>
  <c r="L131" i="5"/>
  <c r="M131" i="5"/>
  <c r="N131" i="5"/>
  <c r="O131" i="5"/>
  <c r="P131" i="5"/>
  <c r="Q131" i="5"/>
  <c r="R131" i="5"/>
  <c r="G132" i="5"/>
  <c r="H132" i="5"/>
  <c r="I132" i="5"/>
  <c r="J132" i="5"/>
  <c r="K132" i="5"/>
  <c r="L132" i="5"/>
  <c r="M132" i="5"/>
  <c r="N132" i="5"/>
  <c r="O132" i="5"/>
  <c r="P132" i="5"/>
  <c r="Q132" i="5"/>
  <c r="R132" i="5"/>
  <c r="G133" i="5"/>
  <c r="H133" i="5"/>
  <c r="I133" i="5"/>
  <c r="J133" i="5"/>
  <c r="K133" i="5"/>
  <c r="L133" i="5"/>
  <c r="M133" i="5"/>
  <c r="N133" i="5"/>
  <c r="O133" i="5"/>
  <c r="P133" i="5"/>
  <c r="Q133" i="5"/>
  <c r="R133" i="5"/>
  <c r="G134" i="5"/>
  <c r="H134" i="5"/>
  <c r="I134" i="5"/>
  <c r="J134" i="5"/>
  <c r="K134" i="5"/>
  <c r="L134" i="5"/>
  <c r="M134" i="5"/>
  <c r="N134" i="5"/>
  <c r="O134" i="5"/>
  <c r="P134" i="5"/>
  <c r="Q134" i="5"/>
  <c r="R134" i="5"/>
  <c r="H125" i="5"/>
  <c r="I125" i="5"/>
  <c r="J125" i="5"/>
  <c r="K125" i="5"/>
  <c r="L125" i="5"/>
  <c r="M125" i="5"/>
  <c r="N125" i="5"/>
  <c r="O125" i="5"/>
  <c r="P125" i="5"/>
  <c r="Q125" i="5"/>
  <c r="R125" i="5"/>
  <c r="G125" i="5"/>
  <c r="G116" i="5"/>
  <c r="H116" i="5"/>
  <c r="I116" i="5"/>
  <c r="J116" i="5"/>
  <c r="K116" i="5"/>
  <c r="L116" i="5"/>
  <c r="M116" i="5"/>
  <c r="N116" i="5"/>
  <c r="O116" i="5"/>
  <c r="P116" i="5"/>
  <c r="Q116" i="5"/>
  <c r="R116" i="5"/>
  <c r="G117" i="5"/>
  <c r="H117" i="5"/>
  <c r="I117" i="5"/>
  <c r="J117" i="5"/>
  <c r="K117" i="5"/>
  <c r="L117" i="5"/>
  <c r="M117" i="5"/>
  <c r="N117" i="5"/>
  <c r="O117" i="5"/>
  <c r="P117" i="5"/>
  <c r="Q117" i="5"/>
  <c r="R117" i="5"/>
  <c r="G118" i="5"/>
  <c r="H118" i="5"/>
  <c r="I118" i="5"/>
  <c r="J118" i="5"/>
  <c r="K118" i="5"/>
  <c r="L118" i="5"/>
  <c r="M118" i="5"/>
  <c r="N118" i="5"/>
  <c r="O118" i="5"/>
  <c r="P118" i="5"/>
  <c r="Q118" i="5"/>
  <c r="R118" i="5"/>
  <c r="G119" i="5"/>
  <c r="H119" i="5"/>
  <c r="I119" i="5"/>
  <c r="J119" i="5"/>
  <c r="K119" i="5"/>
  <c r="L119" i="5"/>
  <c r="M119" i="5"/>
  <c r="N119" i="5"/>
  <c r="O119" i="5"/>
  <c r="P119" i="5"/>
  <c r="Q119" i="5"/>
  <c r="R119" i="5"/>
  <c r="G120" i="5"/>
  <c r="H120" i="5"/>
  <c r="I120" i="5"/>
  <c r="J120" i="5"/>
  <c r="K120" i="5"/>
  <c r="L120" i="5"/>
  <c r="M120" i="5"/>
  <c r="N120" i="5"/>
  <c r="O120" i="5"/>
  <c r="P120" i="5"/>
  <c r="Q120" i="5"/>
  <c r="R120" i="5"/>
  <c r="G121" i="5"/>
  <c r="H121" i="5"/>
  <c r="I121" i="5"/>
  <c r="J121" i="5"/>
  <c r="K121" i="5"/>
  <c r="L121" i="5"/>
  <c r="M121" i="5"/>
  <c r="N121" i="5"/>
  <c r="O121" i="5"/>
  <c r="P121" i="5"/>
  <c r="Q121" i="5"/>
  <c r="R121" i="5"/>
  <c r="G122" i="5"/>
  <c r="H122" i="5"/>
  <c r="I122" i="5"/>
  <c r="J122" i="5"/>
  <c r="K122" i="5"/>
  <c r="L122" i="5"/>
  <c r="M122" i="5"/>
  <c r="N122" i="5"/>
  <c r="O122" i="5"/>
  <c r="P122" i="5"/>
  <c r="Q122" i="5"/>
  <c r="R122" i="5"/>
  <c r="G123" i="5"/>
  <c r="H123" i="5"/>
  <c r="I123" i="5"/>
  <c r="J123" i="5"/>
  <c r="K123" i="5"/>
  <c r="L123" i="5"/>
  <c r="M123" i="5"/>
  <c r="N123" i="5"/>
  <c r="O123" i="5"/>
  <c r="P123" i="5"/>
  <c r="Q123" i="5"/>
  <c r="R123" i="5"/>
  <c r="G124" i="5"/>
  <c r="H124" i="5"/>
  <c r="I124" i="5"/>
  <c r="J124" i="5"/>
  <c r="K124" i="5"/>
  <c r="L124" i="5"/>
  <c r="M124" i="5"/>
  <c r="N124" i="5"/>
  <c r="O124" i="5"/>
  <c r="P124" i="5"/>
  <c r="Q124" i="5"/>
  <c r="R124" i="5"/>
  <c r="H115" i="5"/>
  <c r="I115" i="5"/>
  <c r="J115" i="5"/>
  <c r="K115" i="5"/>
  <c r="L115" i="5"/>
  <c r="M115" i="5"/>
  <c r="N115" i="5"/>
  <c r="O115" i="5"/>
  <c r="P115" i="5"/>
  <c r="Q115" i="5"/>
  <c r="R115" i="5"/>
  <c r="G115" i="5"/>
  <c r="G43" i="5"/>
  <c r="H43" i="5"/>
  <c r="I43" i="5"/>
  <c r="J43" i="5"/>
  <c r="K43" i="5"/>
  <c r="L43" i="5"/>
  <c r="M43" i="5"/>
  <c r="N43" i="5"/>
  <c r="O43" i="5"/>
  <c r="P43" i="5"/>
  <c r="Q43" i="5"/>
  <c r="R43" i="5"/>
  <c r="G44" i="5"/>
  <c r="H44" i="5"/>
  <c r="I44" i="5"/>
  <c r="J44" i="5"/>
  <c r="K44" i="5"/>
  <c r="L44" i="5"/>
  <c r="M44" i="5"/>
  <c r="N44" i="5"/>
  <c r="O44" i="5"/>
  <c r="P44" i="5"/>
  <c r="Q44" i="5"/>
  <c r="R44" i="5"/>
  <c r="G45" i="5"/>
  <c r="H45" i="5"/>
  <c r="I45" i="5"/>
  <c r="J45" i="5"/>
  <c r="K45" i="5"/>
  <c r="L45" i="5"/>
  <c r="M45" i="5"/>
  <c r="N45" i="5"/>
  <c r="O45" i="5"/>
  <c r="P45" i="5"/>
  <c r="Q45" i="5"/>
  <c r="R45" i="5"/>
  <c r="G46" i="5"/>
  <c r="H46" i="5"/>
  <c r="I46" i="5"/>
  <c r="J46" i="5"/>
  <c r="K46" i="5"/>
  <c r="L46" i="5"/>
  <c r="M46" i="5"/>
  <c r="N46" i="5"/>
  <c r="O46" i="5"/>
  <c r="P46" i="5"/>
  <c r="Q46" i="5"/>
  <c r="R46" i="5"/>
  <c r="G47" i="5"/>
  <c r="H47" i="5"/>
  <c r="I47" i="5"/>
  <c r="J47" i="5"/>
  <c r="K47" i="5"/>
  <c r="L47" i="5"/>
  <c r="M47" i="5"/>
  <c r="N47" i="5"/>
  <c r="O47" i="5"/>
  <c r="P47" i="5"/>
  <c r="Q47" i="5"/>
  <c r="R47" i="5"/>
  <c r="G48" i="5"/>
  <c r="H48" i="5"/>
  <c r="I48" i="5"/>
  <c r="J48" i="5"/>
  <c r="K48" i="5"/>
  <c r="L48" i="5"/>
  <c r="M48" i="5"/>
  <c r="N48" i="5"/>
  <c r="O48" i="5"/>
  <c r="P48" i="5"/>
  <c r="Q48" i="5"/>
  <c r="R48" i="5"/>
  <c r="G49" i="5"/>
  <c r="H49" i="5"/>
  <c r="I49" i="5"/>
  <c r="J49" i="5"/>
  <c r="K49" i="5"/>
  <c r="L49" i="5"/>
  <c r="M49" i="5"/>
  <c r="N49" i="5"/>
  <c r="O49" i="5"/>
  <c r="P49" i="5"/>
  <c r="Q49" i="5"/>
  <c r="R49" i="5"/>
  <c r="G50" i="5"/>
  <c r="H50" i="5"/>
  <c r="I50" i="5"/>
  <c r="J50" i="5"/>
  <c r="K50" i="5"/>
  <c r="L50" i="5"/>
  <c r="M50" i="5"/>
  <c r="N50" i="5"/>
  <c r="O50" i="5"/>
  <c r="P50" i="5"/>
  <c r="Q50" i="5"/>
  <c r="R50" i="5"/>
  <c r="G51" i="5"/>
  <c r="H51" i="5"/>
  <c r="I51" i="5"/>
  <c r="J51" i="5"/>
  <c r="K51" i="5"/>
  <c r="L51" i="5"/>
  <c r="M51" i="5"/>
  <c r="N51" i="5"/>
  <c r="O51" i="5"/>
  <c r="P51" i="5"/>
  <c r="Q51" i="5"/>
  <c r="R51" i="5"/>
  <c r="G52" i="5"/>
  <c r="H52" i="5"/>
  <c r="I52" i="5"/>
  <c r="J52" i="5"/>
  <c r="K52" i="5"/>
  <c r="L52" i="5"/>
  <c r="M52" i="5"/>
  <c r="N52" i="5"/>
  <c r="O52" i="5"/>
  <c r="P52" i="5"/>
  <c r="Q52" i="5"/>
  <c r="R52" i="5"/>
  <c r="G53" i="5"/>
  <c r="H53" i="5"/>
  <c r="I53" i="5"/>
  <c r="J53" i="5"/>
  <c r="K53" i="5"/>
  <c r="L53" i="5"/>
  <c r="M53" i="5"/>
  <c r="N53" i="5"/>
  <c r="O53" i="5"/>
  <c r="P53" i="5"/>
  <c r="Q53" i="5"/>
  <c r="R53" i="5"/>
  <c r="G54" i="5"/>
  <c r="H54" i="5"/>
  <c r="I54" i="5"/>
  <c r="J54" i="5"/>
  <c r="K54" i="5"/>
  <c r="L54" i="5"/>
  <c r="M54" i="5"/>
  <c r="N54" i="5"/>
  <c r="O54" i="5"/>
  <c r="P54" i="5"/>
  <c r="Q54" i="5"/>
  <c r="R54" i="5"/>
  <c r="G55" i="5"/>
  <c r="H55" i="5"/>
  <c r="I55" i="5"/>
  <c r="J55" i="5"/>
  <c r="K55" i="5"/>
  <c r="L55" i="5"/>
  <c r="M55" i="5"/>
  <c r="N55" i="5"/>
  <c r="O55" i="5"/>
  <c r="P55" i="5"/>
  <c r="Q55" i="5"/>
  <c r="R55" i="5"/>
  <c r="G56" i="5"/>
  <c r="H56" i="5"/>
  <c r="I56" i="5"/>
  <c r="J56" i="5"/>
  <c r="K56" i="5"/>
  <c r="L56" i="5"/>
  <c r="M56" i="5"/>
  <c r="N56" i="5"/>
  <c r="O56" i="5"/>
  <c r="P56" i="5"/>
  <c r="Q56" i="5"/>
  <c r="R56" i="5"/>
  <c r="G57" i="5"/>
  <c r="H57" i="5"/>
  <c r="I57" i="5"/>
  <c r="J57" i="5"/>
  <c r="K57" i="5"/>
  <c r="L57" i="5"/>
  <c r="M57" i="5"/>
  <c r="N57" i="5"/>
  <c r="O57" i="5"/>
  <c r="P57" i="5"/>
  <c r="Q57" i="5"/>
  <c r="R57" i="5"/>
  <c r="G58" i="5"/>
  <c r="H58" i="5"/>
  <c r="I58" i="5"/>
  <c r="J58" i="5"/>
  <c r="K58" i="5"/>
  <c r="L58" i="5"/>
  <c r="M58" i="5"/>
  <c r="N58" i="5"/>
  <c r="O58" i="5"/>
  <c r="P58" i="5"/>
  <c r="Q58" i="5"/>
  <c r="R58" i="5"/>
  <c r="G59" i="5"/>
  <c r="H59" i="5"/>
  <c r="I59" i="5"/>
  <c r="J59" i="5"/>
  <c r="K59" i="5"/>
  <c r="L59" i="5"/>
  <c r="M59" i="5"/>
  <c r="N59" i="5"/>
  <c r="O59" i="5"/>
  <c r="P59" i="5"/>
  <c r="Q59" i="5"/>
  <c r="R59" i="5"/>
  <c r="G60" i="5"/>
  <c r="H60" i="5"/>
  <c r="I60" i="5"/>
  <c r="J60" i="5"/>
  <c r="K60" i="5"/>
  <c r="L60" i="5"/>
  <c r="M60" i="5"/>
  <c r="N60" i="5"/>
  <c r="O60" i="5"/>
  <c r="P60" i="5"/>
  <c r="Q60" i="5"/>
  <c r="R60" i="5"/>
  <c r="G61" i="5"/>
  <c r="H61" i="5"/>
  <c r="I61" i="5"/>
  <c r="J61" i="5"/>
  <c r="K61" i="5"/>
  <c r="L61" i="5"/>
  <c r="M61" i="5"/>
  <c r="N61" i="5"/>
  <c r="O61" i="5"/>
  <c r="P61" i="5"/>
  <c r="Q61" i="5"/>
  <c r="R61" i="5"/>
  <c r="G62" i="5"/>
  <c r="H62" i="5"/>
  <c r="I62" i="5"/>
  <c r="J62" i="5"/>
  <c r="K62" i="5"/>
  <c r="L62" i="5"/>
  <c r="M62" i="5"/>
  <c r="N62" i="5"/>
  <c r="O62" i="5"/>
  <c r="P62" i="5"/>
  <c r="Q62" i="5"/>
  <c r="R62" i="5"/>
  <c r="G63" i="5"/>
  <c r="H63" i="5"/>
  <c r="I63" i="5"/>
  <c r="J63" i="5"/>
  <c r="K63" i="5"/>
  <c r="L63" i="5"/>
  <c r="M63" i="5"/>
  <c r="N63" i="5"/>
  <c r="O63" i="5"/>
  <c r="P63" i="5"/>
  <c r="Q63" i="5"/>
  <c r="R63" i="5"/>
  <c r="H42" i="5"/>
  <c r="I42" i="5"/>
  <c r="J42" i="5"/>
  <c r="K42" i="5"/>
  <c r="L42" i="5"/>
  <c r="M42" i="5"/>
  <c r="N42" i="5"/>
  <c r="O42" i="5"/>
  <c r="P42" i="5"/>
  <c r="Q42" i="5"/>
  <c r="R42" i="5"/>
  <c r="G42" i="5"/>
  <c r="G40" i="5"/>
  <c r="H40" i="5"/>
  <c r="I40" i="5"/>
  <c r="J40" i="5"/>
  <c r="K40" i="5"/>
  <c r="L40" i="5"/>
  <c r="M40" i="5"/>
  <c r="N40" i="5"/>
  <c r="O40" i="5"/>
  <c r="P40" i="5"/>
  <c r="Q40" i="5"/>
  <c r="R40" i="5"/>
  <c r="G41" i="5"/>
  <c r="H41" i="5"/>
  <c r="I41" i="5"/>
  <c r="J41" i="5"/>
  <c r="K41" i="5"/>
  <c r="L41" i="5"/>
  <c r="M41" i="5"/>
  <c r="N41" i="5"/>
  <c r="O41" i="5"/>
  <c r="P41" i="5"/>
  <c r="Q41" i="5"/>
  <c r="R41" i="5"/>
  <c r="H39" i="5"/>
  <c r="I39" i="5"/>
  <c r="J39" i="5"/>
  <c r="K39" i="5"/>
  <c r="L39" i="5"/>
  <c r="M39" i="5"/>
  <c r="N39" i="5"/>
  <c r="O39" i="5"/>
  <c r="P39" i="5"/>
  <c r="Q39" i="5"/>
  <c r="R39" i="5"/>
  <c r="G39" i="5"/>
  <c r="H35" i="5"/>
  <c r="I35" i="5"/>
  <c r="J35" i="5"/>
  <c r="K35" i="5"/>
  <c r="L35" i="5"/>
  <c r="M35" i="5"/>
  <c r="N35" i="5"/>
  <c r="O35" i="5"/>
  <c r="P35" i="5"/>
  <c r="Q35" i="5"/>
  <c r="R35" i="5"/>
  <c r="H36" i="5"/>
  <c r="I36" i="5"/>
  <c r="J36" i="5"/>
  <c r="K36" i="5"/>
  <c r="L36" i="5"/>
  <c r="M36" i="5"/>
  <c r="N36" i="5"/>
  <c r="O36" i="5"/>
  <c r="P36" i="5"/>
  <c r="Q36" i="5"/>
  <c r="R36" i="5"/>
  <c r="H37" i="5"/>
  <c r="I37" i="5"/>
  <c r="J37" i="5"/>
  <c r="K37" i="5"/>
  <c r="L37" i="5"/>
  <c r="M37" i="5"/>
  <c r="N37" i="5"/>
  <c r="O37" i="5"/>
  <c r="P37" i="5"/>
  <c r="Q37" i="5"/>
  <c r="R37" i="5"/>
  <c r="H38" i="5"/>
  <c r="I38" i="5"/>
  <c r="J38" i="5"/>
  <c r="K38" i="5"/>
  <c r="L38" i="5"/>
  <c r="M38" i="5"/>
  <c r="N38" i="5"/>
  <c r="O38" i="5"/>
  <c r="P38" i="5"/>
  <c r="Q38" i="5"/>
  <c r="R38" i="5"/>
  <c r="G36" i="5"/>
  <c r="G37" i="5"/>
  <c r="G38" i="5"/>
  <c r="H29" i="5"/>
  <c r="I29" i="5"/>
  <c r="J29" i="5"/>
  <c r="K29" i="5"/>
  <c r="L29" i="5"/>
  <c r="M29" i="5"/>
  <c r="N29" i="5"/>
  <c r="O29" i="5"/>
  <c r="P29" i="5"/>
  <c r="Q29" i="5"/>
  <c r="R29" i="5"/>
  <c r="H30" i="5"/>
  <c r="I30" i="5"/>
  <c r="J30" i="5"/>
  <c r="K30" i="5"/>
  <c r="L30" i="5"/>
  <c r="M30" i="5"/>
  <c r="N30" i="5"/>
  <c r="O30" i="5"/>
  <c r="P30" i="5"/>
  <c r="Q30" i="5"/>
  <c r="R30" i="5"/>
  <c r="H31" i="5"/>
  <c r="I31" i="5"/>
  <c r="J31" i="5"/>
  <c r="K31" i="5"/>
  <c r="L31" i="5"/>
  <c r="M31" i="5"/>
  <c r="N31" i="5"/>
  <c r="O31" i="5"/>
  <c r="P31" i="5"/>
  <c r="Q31" i="5"/>
  <c r="R31" i="5"/>
  <c r="H32" i="5"/>
  <c r="I32" i="5"/>
  <c r="J32" i="5"/>
  <c r="K32" i="5"/>
  <c r="L32" i="5"/>
  <c r="M32" i="5"/>
  <c r="N32" i="5"/>
  <c r="O32" i="5"/>
  <c r="P32" i="5"/>
  <c r="Q32" i="5"/>
  <c r="R32" i="5"/>
  <c r="H33" i="5"/>
  <c r="I33" i="5"/>
  <c r="J33" i="5"/>
  <c r="K33" i="5"/>
  <c r="L33" i="5"/>
  <c r="M33" i="5"/>
  <c r="N33" i="5"/>
  <c r="O33" i="5"/>
  <c r="P33" i="5"/>
  <c r="Q33" i="5"/>
  <c r="R33" i="5"/>
  <c r="H34" i="5"/>
  <c r="I34" i="5"/>
  <c r="J34" i="5"/>
  <c r="K34" i="5"/>
  <c r="L34" i="5"/>
  <c r="M34" i="5"/>
  <c r="N34" i="5"/>
  <c r="O34" i="5"/>
  <c r="P34" i="5"/>
  <c r="Q34" i="5"/>
  <c r="R34" i="5"/>
  <c r="G30" i="5"/>
  <c r="G31" i="5"/>
  <c r="G32" i="5"/>
  <c r="G33" i="5"/>
  <c r="G34" i="5"/>
  <c r="G35" i="5"/>
  <c r="G29" i="5"/>
  <c r="G22" i="5"/>
  <c r="H22" i="5"/>
  <c r="I22" i="5"/>
  <c r="J22" i="5"/>
  <c r="K22" i="5"/>
  <c r="L22" i="5"/>
  <c r="M22" i="5"/>
  <c r="N22" i="5"/>
  <c r="O22" i="5"/>
  <c r="P22" i="5"/>
  <c r="Q22" i="5"/>
  <c r="R22" i="5"/>
  <c r="G23" i="5"/>
  <c r="H23" i="5"/>
  <c r="I23" i="5"/>
  <c r="J23" i="5"/>
  <c r="K23" i="5"/>
  <c r="L23" i="5"/>
  <c r="M23" i="5"/>
  <c r="N23" i="5"/>
  <c r="O23" i="5"/>
  <c r="P23" i="5"/>
  <c r="Q23" i="5"/>
  <c r="R23" i="5"/>
  <c r="G24" i="5"/>
  <c r="H24" i="5"/>
  <c r="I24" i="5"/>
  <c r="J24" i="5"/>
  <c r="K24" i="5"/>
  <c r="L24" i="5"/>
  <c r="M24" i="5"/>
  <c r="N24" i="5"/>
  <c r="O24" i="5"/>
  <c r="P24" i="5"/>
  <c r="Q24" i="5"/>
  <c r="R24" i="5"/>
  <c r="G25" i="5"/>
  <c r="H25" i="5"/>
  <c r="I25" i="5"/>
  <c r="J25" i="5"/>
  <c r="K25" i="5"/>
  <c r="L25" i="5"/>
  <c r="M25" i="5"/>
  <c r="N25" i="5"/>
  <c r="O25" i="5"/>
  <c r="P25" i="5"/>
  <c r="Q25" i="5"/>
  <c r="R25" i="5"/>
  <c r="G26" i="5"/>
  <c r="H26" i="5"/>
  <c r="I26" i="5"/>
  <c r="J26" i="5"/>
  <c r="K26" i="5"/>
  <c r="L26" i="5"/>
  <c r="M26" i="5"/>
  <c r="N26" i="5"/>
  <c r="O26" i="5"/>
  <c r="P26" i="5"/>
  <c r="Q26" i="5"/>
  <c r="R26" i="5"/>
  <c r="G27" i="5"/>
  <c r="H27" i="5"/>
  <c r="I27" i="5"/>
  <c r="J27" i="5"/>
  <c r="K27" i="5"/>
  <c r="L27" i="5"/>
  <c r="M27" i="5"/>
  <c r="N27" i="5"/>
  <c r="O27" i="5"/>
  <c r="P27" i="5"/>
  <c r="Q27" i="5"/>
  <c r="R27" i="5"/>
  <c r="G28" i="5"/>
  <c r="H28" i="5"/>
  <c r="I28" i="5"/>
  <c r="J28" i="5"/>
  <c r="K28" i="5"/>
  <c r="L28" i="5"/>
  <c r="M28" i="5"/>
  <c r="N28" i="5"/>
  <c r="O28" i="5"/>
  <c r="P28" i="5"/>
  <c r="Q28" i="5"/>
  <c r="R28" i="5"/>
  <c r="H21" i="5"/>
  <c r="I21" i="5"/>
  <c r="J21" i="5"/>
  <c r="K21" i="5"/>
  <c r="L21" i="5"/>
  <c r="M21" i="5"/>
  <c r="N21" i="5"/>
  <c r="O21" i="5"/>
  <c r="P21" i="5"/>
  <c r="Q21" i="5"/>
  <c r="R21" i="5"/>
  <c r="G21" i="5"/>
  <c r="C9" i="5"/>
  <c r="B11" i="5" s="1"/>
  <c r="E1" i="5"/>
  <c r="B258" i="5"/>
  <c r="B256" i="5"/>
  <c r="B255" i="5"/>
  <c r="B254" i="5"/>
  <c r="B253" i="5"/>
  <c r="B252" i="5"/>
  <c r="B251" i="5"/>
  <c r="B250" i="5"/>
  <c r="B249" i="5"/>
  <c r="B248" i="5"/>
  <c r="B247"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1" i="5"/>
  <c r="B110" i="5"/>
  <c r="B109" i="5"/>
  <c r="B108" i="5"/>
  <c r="B107" i="5"/>
  <c r="B106" i="5"/>
  <c r="B105" i="5"/>
  <c r="B104" i="5"/>
  <c r="B103" i="5"/>
  <c r="B102" i="5"/>
  <c r="B101" i="5"/>
  <c r="B100" i="5"/>
  <c r="B99" i="5"/>
  <c r="B98" i="5"/>
  <c r="B97" i="5"/>
  <c r="B96" i="5"/>
  <c r="B95" i="5"/>
  <c r="B94" i="5"/>
  <c r="B93" i="5"/>
  <c r="B92" i="5"/>
  <c r="B91" i="5"/>
  <c r="B90"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8" i="5"/>
  <c r="B7" i="5"/>
  <c r="I75" i="3"/>
  <c r="I184" i="5" s="1"/>
  <c r="I245" i="5" s="1"/>
  <c r="H75" i="3"/>
  <c r="H184" i="5" s="1"/>
  <c r="H245" i="5" s="1"/>
  <c r="K74" i="3"/>
  <c r="J75" i="3"/>
  <c r="J184" i="5" s="1"/>
  <c r="J245" i="5" s="1"/>
  <c r="G75" i="3"/>
  <c r="G184" i="5" s="1"/>
  <c r="G245" i="5" s="1"/>
  <c r="H72" i="3"/>
  <c r="H183" i="5" s="1"/>
  <c r="H244" i="5" s="1"/>
  <c r="G72" i="3"/>
  <c r="G183" i="5" s="1"/>
  <c r="G244" i="5" s="1"/>
  <c r="K71" i="3"/>
  <c r="J72" i="3"/>
  <c r="J183" i="5" s="1"/>
  <c r="J244" i="5" s="1"/>
  <c r="I72" i="3"/>
  <c r="I183" i="5" s="1"/>
  <c r="I244" i="5" s="1"/>
  <c r="K70" i="3"/>
  <c r="J69" i="3"/>
  <c r="J182" i="5" s="1"/>
  <c r="J243" i="5" s="1"/>
  <c r="G69" i="3"/>
  <c r="G182" i="5" s="1"/>
  <c r="G243" i="5" s="1"/>
  <c r="K68" i="3"/>
  <c r="I69" i="3"/>
  <c r="I182" i="5" s="1"/>
  <c r="I243" i="5" s="1"/>
  <c r="H69" i="3"/>
  <c r="H182" i="5" s="1"/>
  <c r="H243" i="5" s="1"/>
  <c r="K67" i="3"/>
  <c r="J66" i="3"/>
  <c r="J181" i="5" s="1"/>
  <c r="J242" i="5" s="1"/>
  <c r="I66" i="3"/>
  <c r="I181" i="5" s="1"/>
  <c r="I242" i="5" s="1"/>
  <c r="K65" i="3"/>
  <c r="H66" i="3"/>
  <c r="H181" i="5" s="1"/>
  <c r="H242" i="5" s="1"/>
  <c r="G66" i="3"/>
  <c r="G181" i="5" s="1"/>
  <c r="G242" i="5" s="1"/>
  <c r="I63" i="3"/>
  <c r="I180" i="5" s="1"/>
  <c r="I241" i="5" s="1"/>
  <c r="H63" i="3"/>
  <c r="H180" i="5" s="1"/>
  <c r="H241" i="5" s="1"/>
  <c r="K62" i="3"/>
  <c r="J63" i="3"/>
  <c r="J180" i="5" s="1"/>
  <c r="J241" i="5" s="1"/>
  <c r="G63" i="3"/>
  <c r="G180" i="5" s="1"/>
  <c r="G241" i="5" s="1"/>
  <c r="H60" i="3"/>
  <c r="H179" i="5" s="1"/>
  <c r="H240" i="5" s="1"/>
  <c r="G60" i="3"/>
  <c r="G179" i="5" s="1"/>
  <c r="G240" i="5" s="1"/>
  <c r="K59" i="3"/>
  <c r="J60" i="3"/>
  <c r="J179" i="5" s="1"/>
  <c r="J240" i="5" s="1"/>
  <c r="I60" i="3"/>
  <c r="I179" i="5" s="1"/>
  <c r="I240" i="5" s="1"/>
  <c r="K58" i="3"/>
  <c r="J57" i="3"/>
  <c r="J178" i="5" s="1"/>
  <c r="J239" i="5" s="1"/>
  <c r="G57" i="3"/>
  <c r="G178" i="5" s="1"/>
  <c r="G239" i="5" s="1"/>
  <c r="K56" i="3"/>
  <c r="I57" i="3"/>
  <c r="I178" i="5" s="1"/>
  <c r="I239" i="5" s="1"/>
  <c r="H57" i="3"/>
  <c r="H178" i="5" s="1"/>
  <c r="H239" i="5" s="1"/>
  <c r="K55" i="3"/>
  <c r="J54" i="3"/>
  <c r="J177" i="5" s="1"/>
  <c r="J238" i="5" s="1"/>
  <c r="I54" i="3"/>
  <c r="I177" i="5" s="1"/>
  <c r="I238" i="5" s="1"/>
  <c r="K53" i="3"/>
  <c r="H54" i="3"/>
  <c r="H177" i="5" s="1"/>
  <c r="H238" i="5" s="1"/>
  <c r="G54" i="3"/>
  <c r="G177" i="5" s="1"/>
  <c r="G238" i="5" s="1"/>
  <c r="I51" i="3"/>
  <c r="I176" i="5" s="1"/>
  <c r="I237" i="5" s="1"/>
  <c r="H51" i="3"/>
  <c r="H176" i="5" s="1"/>
  <c r="H237" i="5" s="1"/>
  <c r="K50" i="3"/>
  <c r="J51" i="3"/>
  <c r="J176" i="5" s="1"/>
  <c r="J237" i="5" s="1"/>
  <c r="G51" i="3"/>
  <c r="G176" i="5" s="1"/>
  <c r="G237" i="5" s="1"/>
  <c r="H48" i="3"/>
  <c r="H175" i="5" s="1"/>
  <c r="H236" i="5" s="1"/>
  <c r="G48" i="3"/>
  <c r="G175" i="5" s="1"/>
  <c r="G236" i="5" s="1"/>
  <c r="K47" i="3"/>
  <c r="J48" i="3"/>
  <c r="J175" i="5" s="1"/>
  <c r="J236" i="5" s="1"/>
  <c r="I48" i="3"/>
  <c r="I175" i="5" s="1"/>
  <c r="I236" i="5" s="1"/>
  <c r="K46" i="3"/>
  <c r="K39" i="3"/>
  <c r="K36" i="3"/>
  <c r="K33" i="3"/>
  <c r="K30" i="3"/>
  <c r="K27" i="3"/>
  <c r="K24" i="3"/>
  <c r="K21" i="3"/>
  <c r="K18" i="3"/>
  <c r="K15" i="3"/>
  <c r="K12" i="3"/>
  <c r="D6" i="3"/>
  <c r="D5" i="3"/>
  <c r="D4" i="3"/>
  <c r="P46" i="2"/>
  <c r="O46" i="2"/>
  <c r="N46" i="2"/>
  <c r="M46" i="2"/>
  <c r="L46" i="2"/>
  <c r="K46" i="2"/>
  <c r="J46" i="2"/>
  <c r="I46" i="2"/>
  <c r="H46" i="2"/>
  <c r="G46" i="2"/>
  <c r="F46" i="2"/>
  <c r="E46" i="2"/>
  <c r="Q45" i="2"/>
  <c r="Q44" i="2"/>
  <c r="Q43" i="2"/>
  <c r="Q42" i="2"/>
  <c r="Q41" i="2"/>
  <c r="Q40" i="2"/>
  <c r="Q39" i="2"/>
  <c r="Q38" i="2"/>
  <c r="Q37" i="2"/>
  <c r="Q36" i="2"/>
  <c r="P33" i="2"/>
  <c r="O33" i="2"/>
  <c r="N33" i="2"/>
  <c r="M33" i="2"/>
  <c r="L33" i="2"/>
  <c r="K33" i="2"/>
  <c r="J33" i="2"/>
  <c r="I33" i="2"/>
  <c r="H33" i="2"/>
  <c r="G33" i="2"/>
  <c r="F33" i="2"/>
  <c r="E33" i="2"/>
  <c r="Q32" i="2"/>
  <c r="Q31" i="2"/>
  <c r="Q30" i="2"/>
  <c r="Q29" i="2"/>
  <c r="Q28" i="2"/>
  <c r="Q27" i="2"/>
  <c r="Q26" i="2"/>
  <c r="Q25" i="2"/>
  <c r="Q24" i="2"/>
  <c r="K69" i="3" l="1"/>
  <c r="K60" i="3"/>
  <c r="K72" i="3"/>
  <c r="K57" i="3"/>
  <c r="K48" i="3"/>
  <c r="A21" i="5"/>
  <c r="B10" i="5"/>
  <c r="K52" i="3"/>
  <c r="K54" i="3" s="1"/>
  <c r="K64" i="3"/>
  <c r="K66" i="3" s="1"/>
  <c r="K49" i="3"/>
  <c r="K51" i="3" s="1"/>
  <c r="K61" i="3"/>
  <c r="K63" i="3" s="1"/>
  <c r="K73" i="3"/>
  <c r="K75" i="3" s="1"/>
  <c r="Q46" i="2"/>
  <c r="Q33" i="2"/>
  <c r="E17" i="2"/>
  <c r="Q131" i="1"/>
  <c r="Q127" i="1"/>
  <c r="R128" i="1" s="1"/>
  <c r="Q126" i="1"/>
  <c r="Q125" i="1"/>
  <c r="Q124" i="1"/>
  <c r="Q123" i="1"/>
  <c r="Q122" i="1"/>
  <c r="Q121" i="1"/>
  <c r="Q120" i="1"/>
  <c r="Q119" i="1"/>
  <c r="Q115" i="1"/>
  <c r="R116" i="1" s="1"/>
  <c r="Q114" i="1"/>
  <c r="Q113" i="1"/>
  <c r="Q112" i="1"/>
  <c r="Q111" i="1"/>
  <c r="Q110" i="1"/>
  <c r="Q109" i="1"/>
  <c r="Q108" i="1"/>
  <c r="Q107" i="1"/>
  <c r="Q106" i="1"/>
  <c r="Q105" i="1"/>
  <c r="Q101" i="1"/>
  <c r="R102" i="1" s="1"/>
  <c r="Q98" i="1"/>
  <c r="Q97" i="1"/>
  <c r="Q96" i="1"/>
  <c r="Q95" i="1"/>
  <c r="Q94" i="1"/>
  <c r="Q93" i="1"/>
  <c r="Q92" i="1"/>
  <c r="Q91" i="1"/>
  <c r="Q90" i="1"/>
  <c r="Q89" i="1"/>
  <c r="Q88" i="1"/>
  <c r="Q87" i="1"/>
  <c r="Q86" i="1"/>
  <c r="Q85" i="1"/>
  <c r="Q84" i="1"/>
  <c r="Q65" i="1"/>
  <c r="R66" i="1" s="1"/>
  <c r="Q64" i="1"/>
  <c r="Q63" i="1"/>
  <c r="Q62" i="1"/>
  <c r="Q61" i="1"/>
  <c r="Q60" i="1"/>
  <c r="Q59" i="1"/>
  <c r="Q58" i="1"/>
  <c r="Q57" i="1"/>
  <c r="Q56" i="1"/>
  <c r="Q55" i="1"/>
  <c r="Q54" i="1"/>
  <c r="Q53" i="1"/>
  <c r="Q52" i="1"/>
  <c r="Q51" i="1"/>
  <c r="Q50" i="1"/>
  <c r="Q49" i="1"/>
  <c r="Q48" i="1"/>
  <c r="Q47" i="1"/>
  <c r="Q46" i="1"/>
  <c r="Q45" i="1"/>
  <c r="Q44" i="1"/>
  <c r="Q40" i="1"/>
  <c r="R41" i="1" s="1"/>
  <c r="Q39" i="1"/>
  <c r="Q38" i="1"/>
  <c r="Q34" i="1"/>
  <c r="R35" i="1" s="1"/>
  <c r="Q33" i="1"/>
  <c r="Q32" i="1"/>
  <c r="Q31" i="1"/>
  <c r="Q27" i="1"/>
  <c r="R28" i="1" s="1"/>
  <c r="Q26" i="1"/>
  <c r="Q25" i="1"/>
  <c r="Q24" i="1"/>
  <c r="Q23" i="1"/>
  <c r="Q22" i="1"/>
  <c r="Q18" i="1"/>
  <c r="R19" i="1" s="1"/>
  <c r="Q17" i="1"/>
  <c r="Q16" i="1"/>
  <c r="Q15" i="1"/>
  <c r="Q14" i="1"/>
  <c r="Q13" i="1"/>
  <c r="Q12" i="1"/>
  <c r="E10" i="2"/>
  <c r="F10" i="2"/>
  <c r="G10" i="2"/>
  <c r="H10" i="2"/>
  <c r="I10" i="2"/>
  <c r="J10" i="2"/>
  <c r="K10" i="2"/>
  <c r="L10" i="2"/>
  <c r="M10" i="2"/>
  <c r="N10" i="2"/>
  <c r="O10" i="2"/>
  <c r="P10" i="2"/>
  <c r="A112" i="5" l="1"/>
  <c r="A113" i="5"/>
  <c r="A114" i="5"/>
  <c r="Q10" i="2"/>
  <c r="A187" i="5"/>
  <c r="A81" i="5"/>
  <c r="A85" i="5"/>
  <c r="A86" i="5"/>
  <c r="A82" i="5"/>
  <c r="A83" i="5"/>
  <c r="A87" i="5"/>
  <c r="A89" i="5"/>
  <c r="A84" i="5"/>
  <c r="A88" i="5"/>
  <c r="A170" i="5"/>
  <c r="A65" i="5"/>
  <c r="A99" i="5"/>
  <c r="A176" i="5"/>
  <c r="A158" i="5"/>
  <c r="A28" i="5"/>
  <c r="A76" i="5"/>
  <c r="A171" i="5"/>
  <c r="A219" i="5"/>
  <c r="A250" i="5"/>
  <c r="A51" i="5"/>
  <c r="A120" i="5"/>
  <c r="A245" i="5"/>
  <c r="A30" i="5"/>
  <c r="A228" i="5"/>
  <c r="A146" i="5"/>
  <c r="A41" i="5"/>
  <c r="A57" i="5"/>
  <c r="A73" i="5"/>
  <c r="A91" i="5"/>
  <c r="A107" i="5"/>
  <c r="A144" i="5"/>
  <c r="A209" i="5"/>
  <c r="A126" i="5"/>
  <c r="A191" i="5"/>
  <c r="A254" i="5"/>
  <c r="A36" i="5"/>
  <c r="A54" i="5"/>
  <c r="A102" i="5"/>
  <c r="A221" i="5"/>
  <c r="A147" i="5"/>
  <c r="A196" i="5"/>
  <c r="A236" i="5"/>
  <c r="A27" i="5"/>
  <c r="A49" i="5"/>
  <c r="A118" i="5"/>
  <c r="A237" i="5"/>
  <c r="A223" i="5"/>
  <c r="A46" i="5"/>
  <c r="A124" i="5"/>
  <c r="A131" i="5"/>
  <c r="A212" i="5"/>
  <c r="A138" i="5"/>
  <c r="A67" i="5"/>
  <c r="A101" i="5"/>
  <c r="A184" i="5"/>
  <c r="A166" i="5"/>
  <c r="A227" i="5"/>
  <c r="A52" i="5"/>
  <c r="A189" i="5"/>
  <c r="A139" i="5"/>
  <c r="A179" i="5"/>
  <c r="A195" i="5"/>
  <c r="A239" i="5"/>
  <c r="A43" i="5"/>
  <c r="A59" i="5"/>
  <c r="A75" i="5"/>
  <c r="A93" i="5"/>
  <c r="A109" i="5"/>
  <c r="A152" i="5"/>
  <c r="A217" i="5"/>
  <c r="A134" i="5"/>
  <c r="A199" i="5"/>
  <c r="A22" i="5"/>
  <c r="A38" i="5"/>
  <c r="A68" i="5"/>
  <c r="A110" i="5"/>
  <c r="A248" i="5"/>
  <c r="A163" i="5"/>
  <c r="A204" i="5"/>
  <c r="A244" i="5"/>
  <c r="A44" i="5"/>
  <c r="A60" i="5"/>
  <c r="A94" i="5"/>
  <c r="A156" i="5"/>
  <c r="A123" i="5"/>
  <c r="A155" i="5"/>
  <c r="A188" i="5"/>
  <c r="A220" i="5"/>
  <c r="A122" i="5"/>
  <c r="I11" i="3"/>
  <c r="I13" i="3" s="1"/>
  <c r="I165" i="5" s="1"/>
  <c r="I226" i="5" s="1"/>
  <c r="J11" i="3"/>
  <c r="J13" i="3" s="1"/>
  <c r="J165" i="5" s="1"/>
  <c r="J226" i="5" s="1"/>
  <c r="E18" i="2"/>
  <c r="A62" i="5"/>
  <c r="A70" i="5"/>
  <c r="A78" i="5"/>
  <c r="A96" i="5"/>
  <c r="A104" i="5"/>
  <c r="A115" i="5"/>
  <c r="A132" i="5"/>
  <c r="A164" i="5"/>
  <c r="A197" i="5"/>
  <c r="A233" i="5"/>
  <c r="A252" i="5"/>
  <c r="A125" i="5"/>
  <c r="A133" i="5"/>
  <c r="A141" i="5"/>
  <c r="A149" i="5"/>
  <c r="A157" i="5"/>
  <c r="A165" i="5"/>
  <c r="A173" i="5"/>
  <c r="A181" i="5"/>
  <c r="A190" i="5"/>
  <c r="A198" i="5"/>
  <c r="A206" i="5"/>
  <c r="A214" i="5"/>
  <c r="A222" i="5"/>
  <c r="A230" i="5"/>
  <c r="A238" i="5"/>
  <c r="A247" i="5"/>
  <c r="A35" i="5"/>
  <c r="A154" i="5"/>
  <c r="A130" i="5"/>
  <c r="G11" i="3"/>
  <c r="A211" i="5"/>
  <c r="A231" i="5"/>
  <c r="A37" i="5"/>
  <c r="A45" i="5"/>
  <c r="A53" i="5"/>
  <c r="A61" i="5"/>
  <c r="A69" i="5"/>
  <c r="A77" i="5"/>
  <c r="A95" i="5"/>
  <c r="A103" i="5"/>
  <c r="A111" i="5"/>
  <c r="A128" i="5"/>
  <c r="A160" i="5"/>
  <c r="A193" i="5"/>
  <c r="A225" i="5"/>
  <c r="A249" i="5"/>
  <c r="A142" i="5"/>
  <c r="A174" i="5"/>
  <c r="A207" i="5"/>
  <c r="A235" i="5"/>
  <c r="A24" i="5"/>
  <c r="A32" i="5"/>
  <c r="A40" i="5"/>
  <c r="A48" i="5"/>
  <c r="A56" i="5"/>
  <c r="A64" i="5"/>
  <c r="A72" i="5"/>
  <c r="A80" i="5"/>
  <c r="A90" i="5"/>
  <c r="A98" i="5"/>
  <c r="A106" i="5"/>
  <c r="A117" i="5"/>
  <c r="A140" i="5"/>
  <c r="A172" i="5"/>
  <c r="A205" i="5"/>
  <c r="A241" i="5"/>
  <c r="A256" i="5"/>
  <c r="A127" i="5"/>
  <c r="A135" i="5"/>
  <c r="A143" i="5"/>
  <c r="A151" i="5"/>
  <c r="A159" i="5"/>
  <c r="A167" i="5"/>
  <c r="A175" i="5"/>
  <c r="A183" i="5"/>
  <c r="A192" i="5"/>
  <c r="A200" i="5"/>
  <c r="A208" i="5"/>
  <c r="A216" i="5"/>
  <c r="A224" i="5"/>
  <c r="A232" i="5"/>
  <c r="A240" i="5"/>
  <c r="A251" i="5"/>
  <c r="A162" i="5"/>
  <c r="A31" i="5"/>
  <c r="A39" i="5"/>
  <c r="H11" i="3"/>
  <c r="H13" i="3" s="1"/>
  <c r="H165" i="5" s="1"/>
  <c r="H226" i="5" s="1"/>
  <c r="A178" i="5"/>
  <c r="A203" i="5"/>
  <c r="A29" i="5"/>
  <c r="A47" i="5"/>
  <c r="A55" i="5"/>
  <c r="A63" i="5"/>
  <c r="A71" i="5"/>
  <c r="A79" i="5"/>
  <c r="A97" i="5"/>
  <c r="A105" i="5"/>
  <c r="A116" i="5"/>
  <c r="A136" i="5"/>
  <c r="A168" i="5"/>
  <c r="A201" i="5"/>
  <c r="A229" i="5"/>
  <c r="A258" i="5"/>
  <c r="A150" i="5"/>
  <c r="A182" i="5"/>
  <c r="A215" i="5"/>
  <c r="A243" i="5"/>
  <c r="A26" i="5"/>
  <c r="A34" i="5"/>
  <c r="A42" i="5"/>
  <c r="A50" i="5"/>
  <c r="A58" i="5"/>
  <c r="A66" i="5"/>
  <c r="A74" i="5"/>
  <c r="A92" i="5"/>
  <c r="A100" i="5"/>
  <c r="A108" i="5"/>
  <c r="A119" i="5"/>
  <c r="A148" i="5"/>
  <c r="A180" i="5"/>
  <c r="A213" i="5"/>
  <c r="A253" i="5"/>
  <c r="A121" i="5"/>
  <c r="A129" i="5"/>
  <c r="A137" i="5"/>
  <c r="A145" i="5"/>
  <c r="A153" i="5"/>
  <c r="A161" i="5"/>
  <c r="A169" i="5"/>
  <c r="A177" i="5"/>
  <c r="A186" i="5"/>
  <c r="A194" i="5"/>
  <c r="A202" i="5"/>
  <c r="A210" i="5"/>
  <c r="A218" i="5"/>
  <c r="A226" i="5"/>
  <c r="A234" i="5"/>
  <c r="A242" i="5"/>
  <c r="A255" i="5"/>
  <c r="A23" i="5"/>
  <c r="A25" i="5"/>
  <c r="A33" i="5"/>
  <c r="K11" i="3" l="1"/>
  <c r="K13" i="3" s="1"/>
  <c r="G13" i="3"/>
  <c r="G165" i="5" s="1"/>
  <c r="G226" i="5" s="1"/>
  <c r="P132" i="1"/>
  <c r="P19" i="2" s="1"/>
  <c r="O132" i="1"/>
  <c r="O19" i="2" s="1"/>
  <c r="N132" i="1"/>
  <c r="N19" i="2" s="1"/>
  <c r="M132" i="1"/>
  <c r="M19" i="2" s="1"/>
  <c r="L132" i="1"/>
  <c r="L19" i="2" s="1"/>
  <c r="K132" i="1"/>
  <c r="K19" i="2" s="1"/>
  <c r="J132" i="1"/>
  <c r="J19" i="2" s="1"/>
  <c r="I132" i="1"/>
  <c r="I19" i="2" s="1"/>
  <c r="H132" i="1"/>
  <c r="H19" i="2" s="1"/>
  <c r="G132" i="1"/>
  <c r="G19" i="2" s="1"/>
  <c r="F132" i="1"/>
  <c r="F19" i="2" s="1"/>
  <c r="P18" i="2"/>
  <c r="O18" i="2"/>
  <c r="N18" i="2"/>
  <c r="M18" i="2"/>
  <c r="L18" i="2"/>
  <c r="K18" i="2"/>
  <c r="J18" i="2"/>
  <c r="I18" i="2"/>
  <c r="H18" i="2"/>
  <c r="G18" i="2"/>
  <c r="P16" i="2"/>
  <c r="O16" i="2"/>
  <c r="N16" i="2"/>
  <c r="M16" i="2"/>
  <c r="L16" i="2"/>
  <c r="K16" i="2"/>
  <c r="J16" i="2"/>
  <c r="I16" i="2"/>
  <c r="H16" i="2"/>
  <c r="G16" i="2"/>
  <c r="F16" i="2"/>
  <c r="O15" i="2"/>
  <c r="N15" i="2"/>
  <c r="M15" i="2"/>
  <c r="L15" i="2"/>
  <c r="K15" i="2"/>
  <c r="J15" i="2"/>
  <c r="I15" i="2"/>
  <c r="H15" i="2"/>
  <c r="G15" i="2"/>
  <c r="F15" i="2"/>
  <c r="P14" i="2"/>
  <c r="O14" i="2"/>
  <c r="N14" i="2"/>
  <c r="M14" i="2"/>
  <c r="L14" i="2"/>
  <c r="K14" i="2"/>
  <c r="J14" i="2"/>
  <c r="I14" i="2"/>
  <c r="H14" i="2"/>
  <c r="G14" i="2"/>
  <c r="F14" i="2"/>
  <c r="P12" i="2"/>
  <c r="O12" i="2"/>
  <c r="N12" i="2"/>
  <c r="M12" i="2"/>
  <c r="L12" i="2"/>
  <c r="K12" i="2"/>
  <c r="J12" i="2"/>
  <c r="I12" i="2"/>
  <c r="H12" i="2"/>
  <c r="G12" i="2"/>
  <c r="F12" i="2"/>
  <c r="P11" i="2"/>
  <c r="O11" i="2"/>
  <c r="N11" i="2"/>
  <c r="M11" i="2"/>
  <c r="L11" i="2"/>
  <c r="K11" i="2"/>
  <c r="J11" i="2"/>
  <c r="I11" i="2"/>
  <c r="H11" i="2"/>
  <c r="G11" i="2"/>
  <c r="F11" i="2"/>
  <c r="H17" i="3" l="1"/>
  <c r="H19" i="3" s="1"/>
  <c r="H167" i="5" s="1"/>
  <c r="H228" i="5" s="1"/>
  <c r="H23" i="3"/>
  <c r="H25" i="3" s="1"/>
  <c r="H169" i="5" s="1"/>
  <c r="H230" i="5" s="1"/>
  <c r="H26" i="3"/>
  <c r="H28" i="3" s="1"/>
  <c r="H170" i="5" s="1"/>
  <c r="H231" i="5" s="1"/>
  <c r="H29" i="3"/>
  <c r="H31" i="3" s="1"/>
  <c r="H171" i="5" s="1"/>
  <c r="H232" i="5" s="1"/>
  <c r="J35" i="3"/>
  <c r="J37" i="3" s="1"/>
  <c r="J173" i="5" s="1"/>
  <c r="J234" i="5" s="1"/>
  <c r="J38" i="3"/>
  <c r="J40" i="3" s="1"/>
  <c r="J174" i="5" s="1"/>
  <c r="J235" i="5" s="1"/>
  <c r="E19" i="2"/>
  <c r="Q132" i="1"/>
  <c r="E11" i="2"/>
  <c r="Q28" i="1"/>
  <c r="E14" i="2"/>
  <c r="Q66" i="1"/>
  <c r="J14" i="3"/>
  <c r="J16" i="3" s="1"/>
  <c r="J166" i="5" s="1"/>
  <c r="J227" i="5" s="1"/>
  <c r="J17" i="3"/>
  <c r="J19" i="3" s="1"/>
  <c r="J167" i="5" s="1"/>
  <c r="J228" i="5" s="1"/>
  <c r="J23" i="3"/>
  <c r="J25" i="3" s="1"/>
  <c r="J169" i="5" s="1"/>
  <c r="J230" i="5" s="1"/>
  <c r="J29" i="3"/>
  <c r="J31" i="3" s="1"/>
  <c r="J171" i="5" s="1"/>
  <c r="J232" i="5" s="1"/>
  <c r="I35" i="3"/>
  <c r="I37" i="3" s="1"/>
  <c r="I173" i="5" s="1"/>
  <c r="I234" i="5" s="1"/>
  <c r="I38" i="3"/>
  <c r="I40" i="3" s="1"/>
  <c r="I174" i="5" s="1"/>
  <c r="I235" i="5" s="1"/>
  <c r="H14" i="3"/>
  <c r="H16" i="3" s="1"/>
  <c r="H166" i="5" s="1"/>
  <c r="H227" i="5" s="1"/>
  <c r="E12" i="2"/>
  <c r="Q35" i="1"/>
  <c r="E15" i="2"/>
  <c r="E16" i="2"/>
  <c r="Q102" i="1"/>
  <c r="F18" i="2"/>
  <c r="Q128" i="1"/>
  <c r="I14" i="3"/>
  <c r="I16" i="3" s="1"/>
  <c r="I166" i="5" s="1"/>
  <c r="I227" i="5" s="1"/>
  <c r="I17" i="3"/>
  <c r="I19" i="3" s="1"/>
  <c r="I167" i="5" s="1"/>
  <c r="I228" i="5" s="1"/>
  <c r="I23" i="3"/>
  <c r="I25" i="3" s="1"/>
  <c r="I169" i="5" s="1"/>
  <c r="I230" i="5" s="1"/>
  <c r="I26" i="3"/>
  <c r="I28" i="3" s="1"/>
  <c r="I170" i="5" s="1"/>
  <c r="I231" i="5" s="1"/>
  <c r="I29" i="3"/>
  <c r="I31" i="3" s="1"/>
  <c r="I171" i="5" s="1"/>
  <c r="I232" i="5" s="1"/>
  <c r="H35" i="3"/>
  <c r="H37" i="3" s="1"/>
  <c r="H173" i="5" s="1"/>
  <c r="H234" i="5" s="1"/>
  <c r="H38" i="3"/>
  <c r="H40" i="3" s="1"/>
  <c r="H174" i="5" s="1"/>
  <c r="H235" i="5" s="1"/>
  <c r="O17" i="2"/>
  <c r="P17" i="2"/>
  <c r="N17" i="2"/>
  <c r="J32" i="3" l="1"/>
  <c r="J34" i="3" s="1"/>
  <c r="J172" i="5" s="1"/>
  <c r="J233" i="5" s="1"/>
  <c r="G29" i="3"/>
  <c r="Q16" i="2"/>
  <c r="G17" i="3"/>
  <c r="Q12" i="2"/>
  <c r="G38" i="3"/>
  <c r="Q19" i="2"/>
  <c r="G23" i="3"/>
  <c r="Q14" i="2"/>
  <c r="Q18" i="2"/>
  <c r="G35" i="3"/>
  <c r="G26" i="3"/>
  <c r="G14" i="3"/>
  <c r="Q11" i="2"/>
  <c r="M17" i="2"/>
  <c r="L17" i="2"/>
  <c r="K17" i="2"/>
  <c r="J17" i="2"/>
  <c r="I17" i="2"/>
  <c r="P13" i="2"/>
  <c r="O13" i="2"/>
  <c r="O20" i="2" s="1"/>
  <c r="N13" i="2"/>
  <c r="M13" i="2"/>
  <c r="L13" i="2"/>
  <c r="L20" i="2" s="1"/>
  <c r="K13" i="2"/>
  <c r="J13" i="2"/>
  <c r="I13" i="2"/>
  <c r="J20" i="2" l="1"/>
  <c r="I20" i="2"/>
  <c r="M20" i="2"/>
  <c r="J20" i="3"/>
  <c r="J22" i="3" s="1"/>
  <c r="J168" i="5" s="1"/>
  <c r="J229" i="5" s="1"/>
  <c r="N20" i="2"/>
  <c r="G28" i="3"/>
  <c r="G170" i="5" s="1"/>
  <c r="G231" i="5" s="1"/>
  <c r="G25" i="3"/>
  <c r="G169" i="5" s="1"/>
  <c r="G230" i="5" s="1"/>
  <c r="K23" i="3"/>
  <c r="K25" i="3" s="1"/>
  <c r="G19" i="3"/>
  <c r="G167" i="5" s="1"/>
  <c r="G228" i="5" s="1"/>
  <c r="K17" i="3"/>
  <c r="K19" i="3" s="1"/>
  <c r="I20" i="3"/>
  <c r="I22" i="3" s="1"/>
  <c r="I168" i="5" s="1"/>
  <c r="I229" i="5" s="1"/>
  <c r="K20" i="2"/>
  <c r="I32" i="3"/>
  <c r="I34" i="3" s="1"/>
  <c r="I172" i="5" s="1"/>
  <c r="I233" i="5" s="1"/>
  <c r="G37" i="3"/>
  <c r="G173" i="5" s="1"/>
  <c r="G234" i="5" s="1"/>
  <c r="K35" i="3"/>
  <c r="K37" i="3" s="1"/>
  <c r="G16" i="3"/>
  <c r="G166" i="5" s="1"/>
  <c r="G227" i="5" s="1"/>
  <c r="K14" i="3"/>
  <c r="K16" i="3" s="1"/>
  <c r="G40" i="3"/>
  <c r="G174" i="5" s="1"/>
  <c r="G235" i="5" s="1"/>
  <c r="K38" i="3"/>
  <c r="K40" i="3" s="1"/>
  <c r="G31" i="3"/>
  <c r="G171" i="5" s="1"/>
  <c r="G232" i="5" s="1"/>
  <c r="K29" i="3"/>
  <c r="K31" i="3" s="1"/>
  <c r="G13" i="2"/>
  <c r="H17" i="2"/>
  <c r="H32" i="3" s="1"/>
  <c r="H34" i="3" s="1"/>
  <c r="H172" i="5" s="1"/>
  <c r="H233" i="5" s="1"/>
  <c r="H13" i="2"/>
  <c r="F13" i="2"/>
  <c r="G17" i="2"/>
  <c r="Q11" i="1"/>
  <c r="G20" i="2" l="1"/>
  <c r="E13" i="2"/>
  <c r="Q41" i="1"/>
  <c r="F17" i="2"/>
  <c r="Q116" i="1"/>
  <c r="H20" i="3"/>
  <c r="H22" i="3" s="1"/>
  <c r="H168" i="5" s="1"/>
  <c r="H229" i="5" s="1"/>
  <c r="H20" i="2"/>
  <c r="F20" i="2"/>
  <c r="G32" i="3" l="1"/>
  <c r="Q17" i="2"/>
  <c r="G20" i="3"/>
  <c r="Q13" i="2"/>
  <c r="E20" i="2"/>
  <c r="G22" i="3" l="1"/>
  <c r="G168" i="5" s="1"/>
  <c r="G229" i="5" s="1"/>
  <c r="K20" i="3"/>
  <c r="K22" i="3" s="1"/>
  <c r="G34" i="3"/>
  <c r="G172" i="5" s="1"/>
  <c r="G233" i="5" s="1"/>
  <c r="K32" i="3"/>
  <c r="K34" i="3" s="1"/>
  <c r="P15" i="2" l="1"/>
  <c r="Q81" i="1" l="1"/>
  <c r="P20" i="2"/>
  <c r="Q20" i="2" s="1"/>
  <c r="Q15" i="2"/>
  <c r="J26" i="3"/>
  <c r="K26" i="3" l="1"/>
  <c r="K28" i="3" s="1"/>
  <c r="J28" i="3"/>
  <c r="J170" i="5" s="1"/>
  <c r="J231" i="5" s="1"/>
</calcChain>
</file>

<file path=xl/sharedStrings.xml><?xml version="1.0" encoding="utf-8"?>
<sst xmlns="http://schemas.openxmlformats.org/spreadsheetml/2006/main" count="1548" uniqueCount="436">
  <si>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</si>
  <si>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</si>
  <si>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</si>
  <si>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</si>
  <si>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</si>
  <si>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</si>
  <si>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</si>
  <si>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</si>
  <si>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</si>
  <si>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</si>
  <si>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</si>
  <si>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</si>
  <si>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</si>
  <si>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</si>
  <si>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</si>
  <si>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</si>
  <si>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</si>
  <si>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</si>
  <si>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</si>
  <si>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</si>
  <si>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</si>
  <si>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</si>
  <si>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</si>
  <si>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</si>
  <si>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</si>
  <si>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</si>
  <si>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</si>
  <si>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</si>
  <si>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</si>
  <si>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</si>
  <si>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</si>
  <si>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</si>
  <si>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</si>
  <si>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</si>
  <si>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</si>
  <si>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</si>
  <si>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</si>
  <si>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</si>
  <si>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</si>
  <si>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</si>
  <si>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</si>
  <si>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</si>
  <si>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</si>
  <si>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</si>
  <si>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</si>
  <si>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</si>
  <si>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</si>
  <si>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</si>
  <si>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</si>
  <si>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</si>
  <si>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</si>
  <si>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</si>
  <si>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</si>
  <si>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</si>
  <si>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</si>
  <si>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</si>
  <si>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</si>
  <si>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</si>
  <si>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</si>
  <si>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</si>
  <si>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</si>
  <si>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</si>
  <si>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</si>
  <si>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</si>
  <si>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</si>
  <si>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</si>
  <si>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</si>
  <si>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</si>
  <si>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</si>
  <si>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</si>
  <si>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</si>
  <si>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</si>
  <si>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</si>
  <si>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</si>
  <si>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</si>
  <si>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</si>
  <si>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</si>
  <si>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</si>
  <si>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</si>
  <si>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</si>
  <si>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</si>
  <si>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</si>
  <si>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</si>
  <si>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</si>
  <si>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</si>
  <si>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</si>
  <si>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</si>
  <si>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</si>
  <si>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</si>
  <si>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</si>
  <si>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</si>
  <si>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</si>
  <si>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</si>
  <si>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</si>
  <si>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</si>
  <si>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</si>
  <si>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</si>
  <si>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</si>
  <si>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</si>
  <si>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</si>
  <si>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</si>
  <si>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</si>
  <si>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</si>
  <si>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</si>
  <si>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</si>
  <si>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</si>
  <si>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</si>
  <si>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</si>
  <si>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</si>
  <si>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</si>
  <si>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</si>
  <si>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</si>
  <si>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</si>
  <si>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</si>
  <si>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</si>
  <si>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</si>
  <si>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</si>
  <si>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</si>
  <si>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</si>
  <si>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</si>
  <si>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</si>
  <si>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</si>
  <si>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</si>
  <si>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</si>
  <si>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</si>
  <si>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</si>
  <si>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</si>
  <si>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</si>
  <si>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</si>
  <si>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</si>
  <si>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</si>
  <si>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</si>
  <si>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</si>
  <si>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</si>
  <si>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</si>
  <si>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</si>
  <si>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</si>
  <si>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</si>
  <si>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</si>
  <si>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</si>
  <si>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</si>
  <si>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</si>
  <si>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</si>
  <si>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</si>
  <si>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</si>
  <si>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</si>
  <si>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</si>
  <si>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</si>
  <si>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</si>
  <si>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</si>
  <si>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</si>
  <si>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</si>
  <si>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</si>
  <si>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</si>
  <si>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</si>
  <si>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</si>
  <si>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</si>
  <si>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</si>
  <si>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</si>
  <si>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</si>
  <si>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</si>
  <si>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</si>
  <si>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</si>
  <si>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</si>
  <si>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</si>
  <si>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</si>
  <si>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</si>
  <si>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</si>
  <si>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</si>
  <si>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</si>
  <si>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</si>
  <si>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</si>
  <si>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</si>
  <si>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</si>
  <si>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</si>
  <si>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</si>
  <si>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</si>
  <si>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</si>
  <si>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</si>
  <si>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</si>
  <si>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</si>
  <si>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</si>
  <si>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</si>
  <si>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</si>
  <si>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</si>
  <si>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</si>
  <si>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</si>
  <si>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</si>
  <si>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</si>
  <si>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</si>
  <si>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</si>
  <si>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</si>
  <si>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</si>
  <si>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</si>
  <si>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</si>
  <si>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</si>
  <si>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</si>
  <si>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</si>
  <si>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</si>
  <si>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</si>
  <si>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</si>
  <si>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</si>
  <si>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</si>
  <si>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</si>
  <si>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</si>
  <si>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</si>
  <si>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</si>
  <si>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</si>
  <si>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</si>
  <si>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</si>
  <si>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</si>
  <si>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</si>
  <si>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</si>
  <si>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</si>
  <si>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</si>
  <si>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</si>
  <si>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</si>
  <si>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</si>
  <si>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</si>
  <si>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</si>
  <si>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</si>
  <si>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</si>
  <si>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</si>
  <si>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</si>
  <si>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</si>
  <si>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</si>
  <si>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</si>
  <si>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</si>
  <si>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</si>
  <si>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</si>
  <si>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</si>
  <si>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</si>
  <si>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</si>
  <si>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</si>
  <si>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</si>
  <si>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</si>
  <si>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</si>
  <si>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</si>
  <si>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</si>
  <si>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</si>
  <si>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</si>
  <si>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</si>
  <si>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</si>
  <si>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</si>
  <si>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</si>
  <si>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</si>
  <si>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</si>
  <si>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</si>
  <si>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</si>
  <si>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</si>
  <si>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</si>
  <si>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</si>
  <si>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</si>
  <si>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</si>
  <si>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</si>
  <si>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</si>
  <si>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</si>
  <si>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</si>
  <si>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</si>
  <si>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</si>
  <si>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</si>
  <si>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</si>
  <si>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</si>
  <si>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</si>
  <si>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</si>
  <si>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</si>
  <si>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</si>
  <si>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</si>
  <si>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</si>
  <si>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</si>
  <si>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</si>
  <si>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</si>
  <si>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</si>
  <si>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</si>
  <si>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</si>
  <si>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</si>
  <si>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</si>
  <si>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</si>
  <si>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</si>
  <si>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</si>
  <si>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</si>
  <si>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</si>
  <si>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</si>
  <si>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</si>
  <si>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</si>
  <si>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</si>
  <si>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</si>
  <si>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</si>
  <si>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</si>
  <si>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</si>
  <si>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</si>
  <si>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</si>
  <si>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</si>
  <si>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</si>
  <si>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</si>
  <si>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</si>
  <si>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</si>
  <si>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</si>
  <si>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</si>
  <si>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</si>
  <si>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</si>
  <si>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</si>
  <si>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</si>
  <si>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</si>
  <si>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</si>
  <si>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</si>
  <si>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</si>
  <si>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</si>
  <si>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</si>
  <si>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</si>
  <si>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</si>
  <si>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</si>
  <si>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</si>
  <si>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</si>
  <si>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</si>
  <si>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</si>
  <si>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</si>
  <si>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</si>
  <si>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</si>
  <si>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</si>
  <si>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</si>
  <si>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</si>
  <si>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</si>
  <si>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</si>
  <si>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</si>
  <si>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</si>
  <si>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</si>
  <si>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</si>
  <si>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</si>
  <si>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</si>
  <si>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</si>
  <si>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</si>
  <si>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</si>
  <si>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</si>
  <si>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</si>
  <si>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</si>
  <si>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</si>
  <si>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</si>
  <si>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</si>
  <si>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</si>
  <si>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</si>
  <si>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</si>
  <si>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</si>
  <si>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</si>
  <si>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</si>
  <si>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</si>
  <si>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</si>
  <si>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</si>
  <si>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</si>
  <si>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</si>
  <si>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</si>
  <si>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</si>
  <si>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</si>
  <si>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</si>
  <si>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</si>
  <si>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</si>
  <si>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</si>
  <si>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</si>
  <si>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</si>
  <si>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</si>
  <si>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</si>
  <si>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</si>
  <si>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</si>
  <si>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</si>
  <si>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</si>
  <si>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</si>
  <si>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</si>
  <si>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</si>
  <si>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</si>
  <si>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</si>
  <si>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</si>
  <si>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</si>
  <si>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</si>
  <si>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</si>
  <si>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</si>
  <si>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</si>
  <si>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</si>
  <si>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</si>
  <si>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</si>
  <si>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</si>
  <si>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</si>
  <si>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</si>
  <si>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</si>
  <si>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</si>
  <si>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</si>
  <si>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</si>
  <si>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</si>
  <si>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</si>
  <si>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</si>
  <si>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</si>
  <si>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</si>
  <si>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</si>
  <si>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</si>
  <si>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</si>
  <si>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</si>
  <si>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</si>
  <si>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</si>
  <si>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</si>
  <si>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</si>
  <si>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</si>
  <si>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</si>
  <si>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</si>
  <si>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</si>
  <si>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</si>
  <si>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</si>
  <si>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</si>
  <si>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</si>
  <si>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</si>
  <si>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</si>
  <si>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</si>
  <si>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</si>
  <si>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</si>
  <si>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</si>
  <si>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</si>
  <si>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</si>
  <si>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</si>
  <si>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</si>
  <si>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</si>
  <si>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</si>
  <si>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</si>
  <si>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</si>
  <si>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</si>
  <si>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</si>
  <si>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</si>
  <si>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</si>
  <si>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</si>
  <si>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</si>
  <si>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</si>
  <si>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</si>
  <si>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</si>
  <si>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</si>
  <si>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</si>
  <si>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</si>
  <si>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</si>
  <si>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Leonard Mattison</t>
  </si>
  <si>
    <t>LMattison@pascoclerk.com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</si>
</sst>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xr:uid="{00000000-0005-0000-0000-000000000000}"/>
    <cellStyle name="Comma" xfId="40" builtinId="3"/>
    <cellStyle name="Comma 2" xfId="8" xr:uid="{00000000-0005-0000-0000-000002000000}"/>
    <cellStyle name="Comma 3" xfId="37" xr:uid="{00000000-0005-0000-0000-000003000000}"/>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3" xr:uid="{00000000-0005-0000-0000-00000D000000}"/>
    <cellStyle name="Line 2 Report Information Fill In" xfId="44" xr:uid="{00000000-0005-0000-0000-00000E000000}"/>
    <cellStyle name="Normal" xfId="0" builtinId="0"/>
    <cellStyle name="Normal 10" xfId="25" xr:uid="{00000000-0005-0000-0000-000010000000}"/>
    <cellStyle name="Normal 10 2" xfId="54"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1"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3"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1"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2" xr:uid="{00000000-0005-0000-0000-000030000000}"/>
    <cellStyle name="Required Data Entry Even Bottom" xfId="50" xr:uid="{00000000-0005-0000-0000-000031000000}"/>
    <cellStyle name="Required Data Entry Even Rows" xfId="47" xr:uid="{00000000-0005-0000-0000-000032000000}"/>
    <cellStyle name="Required Data Entry Odd Bottom" xfId="49" xr:uid="{00000000-0005-0000-0000-000033000000}"/>
    <cellStyle name="Required Data Entry Odd Rows" xfId="48" xr:uid="{00000000-0005-0000-0000-000034000000}"/>
    <cellStyle name="Required Data Entry Top Row" xfId="46" xr:uid="{00000000-0005-0000-0000-000035000000}"/>
    <cellStyle name="Row 1 Odd Data Entry Required" xfId="45" xr:uid="{00000000-0005-0000-0000-000036000000}"/>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1472261</xdr:colOff>
      <xdr:row>2</xdr:row>
      <xdr:rowOff>223813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841706</xdr:colOff>
      <xdr:row>2</xdr:row>
      <xdr:rowOff>224448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51" Type="http://schemas.openxmlformats.org/officeDocument/2006/relationships/revisionLog" Target="revisionLog3.xml"/><Relationship Id="rId55" Type="http://schemas.openxmlformats.org/officeDocument/2006/relationships/revisionLog" Target="revisionLog6.xml"/><Relationship Id="rId59" Type="http://schemas.openxmlformats.org/officeDocument/2006/relationships/revisionLog" Target="revisionLog2.xml"/><Relationship Id="rId54" Type="http://schemas.openxmlformats.org/officeDocument/2006/relationships/revisionLog" Target="revisionLog5.xml"/><Relationship Id="rId53" Type="http://schemas.openxmlformats.org/officeDocument/2006/relationships/revisionLog" Target="revisionLog4.xml"/><Relationship Id="rId58" Type="http://schemas.openxmlformats.org/officeDocument/2006/relationships/revisionLog" Target="revisionLog9.xml"/><Relationship Id="rId57" Type="http://schemas.openxmlformats.org/officeDocument/2006/relationships/revisionLog" Target="revisionLog8.xml"/><Relationship Id="rId52" Type="http://schemas.openxmlformats.org/officeDocument/2006/relationships/revisionLog" Target="revisionLog1.xml"/><Relationship Id="rId60" Type="http://schemas.openxmlformats.org/officeDocument/2006/relationships/revisionLog" Target="revisionLog10.xml"/><Relationship Id="rId56"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04D26C1-D718-4EDE-B68E-FC4E949771B3}" diskRevisions="1" revisionId="1076">
  <header guid="{42BD5AD6-E79E-4E58-B1D6-7F0EFA4F0490}" dateTime="2022-04-08T15:15:56" maxSheetId="7" userName="Hancock, Julie" r:id="rId51" minRId="905">
    <sheetIdMap count="6">
      <sheetId val="1"/>
      <sheetId val="2"/>
      <sheetId val="3"/>
      <sheetId val="4"/>
      <sheetId val="5"/>
      <sheetId val="6"/>
    </sheetIdMap>
  </header>
  <header guid="{F9D80F7D-2A4C-45CB-BA20-D30AFEC88096}" dateTime="2022-04-08T15:55:20" maxSheetId="7" userName="Hancock, Julie" r:id="rId52" minRId="917" maxRId="936">
    <sheetIdMap count="6">
      <sheetId val="1"/>
      <sheetId val="2"/>
      <sheetId val="3"/>
      <sheetId val="4"/>
      <sheetId val="5"/>
      <sheetId val="6"/>
    </sheetIdMap>
  </header>
  <header guid="{E8C890F8-F083-4D34-AE5A-D54D9B4B71BC}" dateTime="2022-04-08T15:56:30" maxSheetId="7" userName="Hancock, Julie" r:id="rId53" minRId="937" maxRId="945">
    <sheetIdMap count="6">
      <sheetId val="1"/>
      <sheetId val="2"/>
      <sheetId val="3"/>
      <sheetId val="4"/>
      <sheetId val="5"/>
      <sheetId val="6"/>
    </sheetIdMap>
  </header>
  <header guid="{AE37C211-B3EF-4A36-AD1F-C165307E0FF1}" dateTime="2022-04-08T16:03:38" maxSheetId="7" userName="Hancock, Julie" r:id="rId54" minRId="946" maxRId="951">
    <sheetIdMap count="6">
      <sheetId val="1"/>
      <sheetId val="2"/>
      <sheetId val="3"/>
      <sheetId val="4"/>
      <sheetId val="5"/>
      <sheetId val="6"/>
    </sheetIdMap>
  </header>
  <header guid="{7EECC1C8-F2C2-40DD-8803-64F72D895BC8}" dateTime="2022-04-08T16:23:36" maxSheetId="7" userName="Hancock, Julie" r:id="rId55" minRId="952" maxRId="956">
    <sheetIdMap count="6">
      <sheetId val="1"/>
      <sheetId val="2"/>
      <sheetId val="3"/>
      <sheetId val="4"/>
      <sheetId val="5"/>
      <sheetId val="6"/>
    </sheetIdMap>
  </header>
  <header guid="{C1493BE4-77E3-4FF8-AF37-C0CD48D7CA34}" dateTime="2022-04-11T11:35:11" maxSheetId="7" userName="Hancock, Julie" r:id="rId56" minRId="957" maxRId="967">
    <sheetIdMap count="6">
      <sheetId val="1"/>
      <sheetId val="2"/>
      <sheetId val="3"/>
      <sheetId val="4"/>
      <sheetId val="5"/>
      <sheetId val="6"/>
    </sheetIdMap>
  </header>
  <header guid="{6C543C39-20EA-4493-9FD3-EAF6C3827364}" dateTime="2022-04-11T11:59:26" maxSheetId="7" userName="Hancock, Julie" r:id="rId57" minRId="968" maxRId="972">
    <sheetIdMap count="6">
      <sheetId val="1"/>
      <sheetId val="2"/>
      <sheetId val="3"/>
      <sheetId val="4"/>
      <sheetId val="5"/>
      <sheetId val="6"/>
    </sheetIdMap>
  </header>
  <header guid="{51938BFB-F232-44E1-AF43-FA06D2940EA7}" dateTime="2022-04-11T12:08:59" maxSheetId="7" userName="Hancock, Julie" r:id="rId58" minRId="973" maxRId="984">
    <sheetIdMap count="6">
      <sheetId val="1"/>
      <sheetId val="2"/>
      <sheetId val="3"/>
      <sheetId val="4"/>
      <sheetId val="5"/>
      <sheetId val="6"/>
    </sheetIdMap>
  </header>
  <header guid="{DB288938-59B9-4435-9D45-8DE839E7F9D6}" dateTime="2022-04-20T11:29:23" maxSheetId="7" userName="Richardson, Pat" r:id="rId59" minRId="985" maxRId="1065">
    <sheetIdMap count="6">
      <sheetId val="1"/>
      <sheetId val="2"/>
      <sheetId val="3"/>
      <sheetId val="4"/>
      <sheetId val="5"/>
      <sheetId val="6"/>
    </sheetIdMap>
  </header>
  <header guid="{004D26C1-D718-4EDE-B68E-FC4E949771B3}" dateTime="2022-04-20T11:30:29" maxSheetId="7" userName="Richardson, Pat" r:id="rId60">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7" sId="1" numFmtId="4">
    <nc r="J11">
      <v>1</v>
    </nc>
  </rcc>
  <rcc rId="918" sId="1" numFmtId="4">
    <nc r="J12">
      <v>5</v>
    </nc>
  </rcc>
  <rcc rId="919" sId="1" numFmtId="4">
    <nc r="J13">
      <v>12</v>
    </nc>
  </rcc>
  <rcc rId="920" sId="1" numFmtId="4">
    <nc r="J16">
      <v>11</v>
    </nc>
  </rcc>
  <rcc rId="921" sId="1" numFmtId="4">
    <nc r="J15">
      <v>0</v>
    </nc>
  </rcc>
  <rcc rId="922" sId="1" numFmtId="4">
    <nc r="J18">
      <v>0</v>
    </nc>
  </rcc>
  <rcc rId="923" sId="1" numFmtId="4">
    <nc r="J14">
      <v>409</v>
    </nc>
  </rcc>
  <rcc rId="924" sId="1" numFmtId="4">
    <nc r="J22">
      <v>336</v>
    </nc>
  </rcc>
  <rcc rId="925" sId="1" numFmtId="4">
    <nc r="J23">
      <v>275</v>
    </nc>
  </rcc>
  <rcc rId="926" sId="1" numFmtId="4">
    <nc r="J24">
      <v>32</v>
    </nc>
  </rcc>
  <rcc rId="927" sId="1" numFmtId="4">
    <nc r="J25">
      <v>0</v>
    </nc>
  </rcc>
  <rcc rId="928" sId="1" numFmtId="4">
    <nc r="J27">
      <v>0</v>
    </nc>
  </rcc>
  <rcc rId="929" sId="1" numFmtId="4">
    <nc r="J31">
      <v>93</v>
    </nc>
  </rcc>
  <rcc rId="930" sId="1" numFmtId="4">
    <nc r="J32">
      <v>0</v>
    </nc>
  </rcc>
  <rcc rId="931" sId="1" numFmtId="4">
    <nc r="J34">
      <v>0</v>
    </nc>
  </rcc>
  <rcc rId="932" sId="1" numFmtId="4">
    <nc r="J33">
      <v>10</v>
    </nc>
  </rcc>
  <rcc rId="933" sId="1" numFmtId="4">
    <nc r="J38">
      <v>88</v>
    </nc>
  </rcc>
  <rcc rId="934" sId="1" numFmtId="4">
    <nc r="J39">
      <v>285</v>
    </nc>
  </rcc>
  <rcc rId="935" sId="1" numFmtId="4">
    <nc r="J40">
      <v>0</v>
    </nc>
  </rcc>
  <rcc rId="936" sId="1" numFmtId="4">
    <nc r="J131">
      <v>2409</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A4671B-9542-400C-9EB1-671CC7CA7B4C}" action="delete"/>
  <rdn rId="0" localSheetId="1" customView="1" name="Z_AFA4671B_9542_400C_9EB1_671CC7CA7B4C_.wvu.PrintArea" hidden="1" oldHidden="1">
    <formula>'Sub Cases Monthly'!$A$1:$R$138</formula>
    <oldFormula>'Sub Cases Monthly'!$A$1:$R$138</oldFormula>
  </rdn>
  <rdn rId="0" localSheetId="1" customView="1" name="Z_AFA4671B_9542_400C_9EB1_671CC7CA7B4C_.wvu.PrintTitles" hidden="1" oldHidden="1">
    <formula>'Sub Cases Monthly'!$1:$9</formula>
    <oldFormula>'Sub Cases Monthly'!$1:$9</oldFormula>
  </rdn>
  <rdn rId="0" localSheetId="1" customView="1" name="Z_AFA4671B_9542_400C_9EB1_671CC7CA7B4C_.wvu.Rows" hidden="1" oldHidden="1">
    <formula>'Sub Cases Monthly'!$17:$17,'Sub Cases Monthly'!$26:$26,'Sub Cases Monthly'!$71:$71,'Sub Cases Monthly'!$99:$99</formula>
    <oldFormula>'Sub Cases Monthly'!$17:$17,'Sub Cases Monthly'!$26:$26,'Sub Cases Monthly'!$71:$71,'Sub Cases Monthly'!$99:$99</oldFormula>
  </rdn>
  <rdn rId="0" localSheetId="2" customView="1" name="Z_AFA4671B_9542_400C_9EB1_671CC7CA7B4C_.wvu.PrintArea" hidden="1" oldHidden="1">
    <formula>'Outputs Monthly'!$A$1:$Q$46</formula>
    <oldFormula>'Outputs Monthly'!$A$1:$Q$46</oldFormula>
  </rdn>
  <rdn rId="0" localSheetId="2" customView="1" name="Z_AFA4671B_9542_400C_9EB1_671CC7CA7B4C_.wvu.PrintTitles" hidden="1" oldHidden="1">
    <formula>'Outputs Monthly'!$1:$4</formula>
    <oldFormula>'Outputs Monthly'!$1:$4</oldFormula>
  </rdn>
  <rdn rId="0" localSheetId="2" customView="1" name="Z_AFA4671B_9542_400C_9EB1_671CC7CA7B4C_.wvu.Rows" hidden="1" oldHidden="1">
    <formula>'Outputs Monthly'!$32:$32</formula>
    <oldFormula>'Outputs Monthly'!$32:$32</oldFormula>
  </rdn>
  <rdn rId="0" localSheetId="3" customView="1" name="Z_AFA4671B_9542_400C_9EB1_671CC7CA7B4C_.wvu.PrintArea" hidden="1" oldHidden="1">
    <formula>'Timeliness Quarterly'!$A$1:$S$75</formula>
    <oldFormula>'Timeliness Quarterly'!$A$1:$S$75</oldFormula>
  </rdn>
  <rdn rId="0" localSheetId="3" customView="1" name="Z_AFA4671B_9542_400C_9EB1_671CC7CA7B4C_.wvu.PrintTitles" hidden="1" oldHidden="1">
    <formula>'Timeliness Quarterly'!$1:$4</formula>
    <oldFormula>'Timeliness Quarterly'!$1:$4</oldFormula>
  </rdn>
  <rdn rId="0" localSheetId="4" customView="1" name="Z_AFA4671B_9542_400C_9EB1_671CC7CA7B4C_.wvu.PrintArea" hidden="1" oldHidden="1">
    <formula>'Sub Cases Weighted Total (Auto)'!$A$1:$R$135</formula>
    <oldFormula>'Sub Cases Weighted Total (Auto)'!$A$1:$R$135</oldFormula>
  </rdn>
  <rdn rId="0" localSheetId="4" customView="1" name="Z_AFA4671B_9542_400C_9EB1_671CC7CA7B4C_.wvu.PrintTitles" hidden="1" oldHidden="1">
    <formula>'Sub Cases Weighted Total (Auto)'!$1:$9</formula>
    <oldFormula>'Sub Cases Weighted Total (Auto)'!$1:$9</oldFormula>
  </rdn>
  <rdn rId="0" localSheetId="4" customView="1" name="Z_AFA4671B_9542_400C_9EB1_671CC7CA7B4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FA4671B-9542-400C-9EB1-671CC7CA7B4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5" sId="1" numFmtId="4">
    <nc r="J44">
      <v>1</v>
    </nc>
  </rcc>
  <rcc rId="986" sId="1" numFmtId="4">
    <nc r="J45">
      <v>0</v>
    </nc>
  </rcc>
  <rcc rId="987" sId="1" numFmtId="4">
    <nc r="J46">
      <v>61</v>
    </nc>
  </rcc>
  <rcc rId="988" sId="1" numFmtId="4">
    <nc r="J47">
      <v>1</v>
    </nc>
  </rcc>
  <rcc rId="989" sId="1" numFmtId="4">
    <nc r="J48">
      <v>58</v>
    </nc>
  </rcc>
  <rcc rId="990" sId="1" numFmtId="4">
    <nc r="J49">
      <v>0</v>
    </nc>
  </rcc>
  <rcc rId="991" sId="1" numFmtId="4">
    <nc r="J50">
      <v>27</v>
    </nc>
  </rcc>
  <rcc rId="992" sId="1" numFmtId="4">
    <nc r="J51">
      <v>2</v>
    </nc>
  </rcc>
  <rcc rId="993" sId="1" numFmtId="4">
    <nc r="J52">
      <v>31</v>
    </nc>
  </rcc>
  <rcc rId="994" sId="1" numFmtId="4">
    <nc r="J53">
      <v>21</v>
    </nc>
  </rcc>
  <rcc rId="995" sId="1" numFmtId="4">
    <nc r="J54">
      <v>19</v>
    </nc>
  </rcc>
  <rcc rId="996" sId="1" numFmtId="4">
    <nc r="J55">
      <v>63</v>
    </nc>
  </rcc>
  <rcc rId="997" sId="1" numFmtId="4">
    <nc r="J56">
      <v>0</v>
    </nc>
  </rcc>
  <rcc rId="998" sId="1" numFmtId="4">
    <nc r="J57">
      <v>0</v>
    </nc>
  </rcc>
  <rcc rId="999" sId="1" numFmtId="4">
    <nc r="J58">
      <v>1</v>
    </nc>
  </rcc>
  <rcc rId="1000" sId="1" numFmtId="4">
    <nc r="J59">
      <v>6</v>
    </nc>
  </rcc>
  <rcc rId="1001" sId="1" numFmtId="4">
    <nc r="J60">
      <v>3</v>
    </nc>
  </rcc>
  <rcc rId="1002" sId="1" numFmtId="4">
    <nc r="J61">
      <v>0</v>
    </nc>
  </rcc>
  <rcc rId="1003" sId="1" numFmtId="4">
    <nc r="J62">
      <v>0</v>
    </nc>
  </rcc>
  <rcc rId="1004" sId="1" numFmtId="4">
    <nc r="J63">
      <v>0</v>
    </nc>
  </rcc>
  <rcc rId="1005" sId="1" numFmtId="4">
    <nc r="J64">
      <v>2</v>
    </nc>
  </rcc>
  <rcc rId="1006" sId="1" numFmtId="4">
    <nc r="J65">
      <v>0</v>
    </nc>
  </rcc>
  <rcc rId="1007" sId="1" numFmtId="4">
    <nc r="J69">
      <v>429</v>
    </nc>
  </rcc>
  <rcc rId="1008" sId="1" numFmtId="4">
    <nc r="J70">
      <v>134</v>
    </nc>
  </rcc>
  <rcc rId="1009" sId="1" numFmtId="4">
    <nc r="J72">
      <v>102</v>
    </nc>
  </rcc>
  <rcc rId="1010" sId="1" numFmtId="4">
    <nc r="J73">
      <v>64</v>
    </nc>
  </rcc>
  <rcc rId="1011" sId="1" numFmtId="4">
    <nc r="J74">
      <v>2</v>
    </nc>
  </rcc>
  <rcc rId="1012" sId="1" numFmtId="4">
    <nc r="J75">
      <v>192</v>
    </nc>
  </rcc>
  <rcc rId="1013" sId="1" numFmtId="4">
    <nc r="J76">
      <v>45</v>
    </nc>
  </rcc>
  <rcc rId="1014" sId="1" numFmtId="4">
    <nc r="J77">
      <v>0</v>
    </nc>
  </rcc>
  <rcc rId="1015" sId="1" numFmtId="4">
    <nc r="J78">
      <v>5</v>
    </nc>
  </rcc>
  <rcc rId="1016" sId="1" numFmtId="4">
    <nc r="J79">
      <v>0</v>
    </nc>
  </rcc>
  <rcc rId="1017" sId="1" numFmtId="4">
    <nc r="J80">
      <v>0</v>
    </nc>
  </rcc>
  <rcc rId="1018" sId="1" numFmtId="4">
    <nc r="J84">
      <v>184</v>
    </nc>
  </rcc>
  <rcc rId="1019" sId="1" numFmtId="4">
    <nc r="J85">
      <v>22</v>
    </nc>
  </rcc>
  <rcc rId="1020" sId="1" numFmtId="4">
    <nc r="J86">
      <v>0</v>
    </nc>
  </rcc>
  <rcc rId="1021" sId="1" numFmtId="4">
    <nc r="J87">
      <v>299</v>
    </nc>
  </rcc>
  <rcc rId="1022" sId="1" numFmtId="4">
    <nc r="J88">
      <v>21</v>
    </nc>
  </rcc>
  <rcc rId="1023" sId="1" numFmtId="4">
    <nc r="J89">
      <v>12</v>
    </nc>
  </rcc>
  <rcc rId="1024" sId="1" numFmtId="4">
    <nc r="J90">
      <v>0</v>
    </nc>
  </rcc>
  <rcc rId="1025" sId="1" numFmtId="4">
    <nc r="J91">
      <v>9</v>
    </nc>
  </rcc>
  <rcc rId="1026" sId="1" numFmtId="4">
    <nc r="J92">
      <v>115</v>
    </nc>
  </rcc>
  <rcc rId="1027" sId="1" numFmtId="4">
    <nc r="J93">
      <v>3</v>
    </nc>
  </rcc>
  <rcc rId="1028" sId="1" numFmtId="4">
    <nc r="J94">
      <v>26</v>
    </nc>
  </rcc>
  <rcc rId="1029" sId="1" numFmtId="4">
    <nc r="J95">
      <v>2</v>
    </nc>
  </rcc>
  <rcc rId="1030" sId="1" numFmtId="4">
    <nc r="J96">
      <v>3</v>
    </nc>
  </rcc>
  <rcc rId="1031" sId="1" numFmtId="4">
    <nc r="J97">
      <v>0</v>
    </nc>
  </rcc>
  <rcc rId="1032" sId="1" numFmtId="4">
    <nc r="J98">
      <v>12</v>
    </nc>
  </rcc>
  <rcc rId="1033" sId="1" numFmtId="4">
    <nc r="J100">
      <v>1</v>
    </nc>
  </rcc>
  <rcc rId="1034" sId="1" numFmtId="4">
    <nc r="J101">
      <v>0</v>
    </nc>
  </rcc>
  <rcc rId="1035" sId="1" numFmtId="4">
    <nc r="J105">
      <v>31</v>
    </nc>
  </rcc>
  <rcc rId="1036" sId="1" numFmtId="4">
    <nc r="J106">
      <v>130</v>
    </nc>
  </rcc>
  <rcc rId="1037" sId="1" numFmtId="4">
    <nc r="J107">
      <v>228</v>
    </nc>
  </rcc>
  <rcc rId="1038" sId="1" numFmtId="4">
    <nc r="J108">
      <v>7</v>
    </nc>
  </rcc>
  <rcc rId="1039" sId="1" numFmtId="4">
    <nc r="J109">
      <v>20</v>
    </nc>
  </rcc>
  <rcc rId="1040" sId="1" numFmtId="4">
    <nc r="J110">
      <v>20</v>
    </nc>
  </rcc>
  <rcc rId="1041" sId="1" numFmtId="4">
    <nc r="J111">
      <v>25</v>
    </nc>
  </rcc>
  <rcc rId="1042" sId="1" numFmtId="4">
    <nc r="J112">
      <v>25</v>
    </nc>
  </rcc>
  <rcc rId="1043" sId="1" numFmtId="4">
    <nc r="J113">
      <v>34</v>
    </nc>
  </rcc>
  <rcc rId="1044" sId="1" numFmtId="4">
    <nc r="J114">
      <v>76</v>
    </nc>
  </rcc>
  <rcc rId="1045" sId="1" numFmtId="4">
    <nc r="J115">
      <v>2</v>
    </nc>
  </rcc>
  <rcc rId="1046" sId="2" numFmtId="4">
    <nc r="J27">
      <v>74</v>
    </nc>
  </rcc>
  <rcc rId="1047" sId="2" numFmtId="4">
    <nc r="J28">
      <v>296</v>
    </nc>
  </rcc>
  <rcc rId="1048" sId="2" numFmtId="4">
    <nc r="J29">
      <v>147</v>
    </nc>
  </rcc>
  <rcc rId="1049" sId="2" numFmtId="4">
    <nc r="J30">
      <v>297</v>
    </nc>
  </rcc>
  <rcc rId="1050" sId="2" numFmtId="4">
    <nc r="J40">
      <v>3</v>
    </nc>
  </rcc>
  <rcc rId="1051" sId="2" numFmtId="4">
    <nc r="J41">
      <v>4</v>
    </nc>
  </rcc>
  <rcc rId="1052" sId="2" numFmtId="4">
    <nc r="J42">
      <v>0</v>
    </nc>
  </rcc>
  <rcc rId="1053" sId="2" numFmtId="4">
    <nc r="J43">
      <v>4</v>
    </nc>
  </rcc>
  <rcc rId="1054" sId="3" numFmtId="34">
    <oc r="H24">
      <v>524</v>
    </oc>
    <nc r="H24">
      <v>823</v>
    </nc>
  </rcc>
  <rcc rId="1055" sId="3" numFmtId="34">
    <oc r="H27">
      <v>1789</v>
    </oc>
    <nc r="H27">
      <v>2770</v>
    </nc>
  </rcc>
  <rcc rId="1056" sId="3" numFmtId="34">
    <oc r="H30">
      <v>1209</v>
    </oc>
    <nc r="H30">
      <v>1915</v>
    </nc>
  </rcc>
  <rcc rId="1057" sId="3" numFmtId="34">
    <oc r="H33">
      <v>966</v>
    </oc>
    <nc r="H33">
      <v>1563</v>
    </nc>
  </rcc>
  <rcc rId="1058" sId="3" numFmtId="34">
    <oc r="H58">
      <v>23674</v>
    </oc>
    <nc r="H58">
      <v>38040</v>
    </nc>
  </rcc>
  <rcc rId="1059" sId="3" numFmtId="34">
    <oc r="H59">
      <v>23241</v>
    </oc>
    <nc r="H59">
      <v>37307</v>
    </nc>
  </rcc>
  <rcc rId="1060" sId="3" numFmtId="34">
    <oc r="H61">
      <v>31669</v>
    </oc>
    <nc r="H61">
      <v>48965</v>
    </nc>
  </rcc>
  <rcc rId="1061" sId="3" numFmtId="34">
    <oc r="H62">
      <v>31008</v>
    </oc>
    <nc r="H62">
      <v>47908</v>
    </nc>
  </rcc>
  <rcc rId="1062" sId="3" numFmtId="34">
    <oc r="H64">
      <v>13840</v>
    </oc>
    <nc r="H64">
      <v>22925</v>
    </nc>
  </rcc>
  <rcc rId="1063" sId="3" numFmtId="34">
    <oc r="H65">
      <v>13785</v>
    </oc>
    <nc r="H65">
      <v>22834</v>
    </nc>
  </rcc>
  <rcc rId="1064" sId="3" numFmtId="34">
    <oc r="H67">
      <v>27191</v>
    </oc>
    <nc r="H67">
      <v>43444</v>
    </nc>
  </rcc>
  <rcc rId="1065" sId="3" numFmtId="34">
    <oc r="H68">
      <v>26469</v>
    </oc>
    <nc r="H68">
      <v>42580</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5" sId="1">
    <oc r="H4" t="inlineStr">
      <is>
        <t>February</t>
      </is>
    </oc>
    <nc r="H4" t="inlineStr">
      <is>
        <t>March</t>
      </is>
    </nc>
  </rc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7" sId="1" numFmtId="4">
    <nc r="J119">
      <v>22</v>
    </nc>
  </rcc>
  <rcc rId="938" sId="1" numFmtId="4">
    <nc r="J127">
      <v>0</v>
    </nc>
  </rcc>
  <rcc rId="939" sId="1" numFmtId="4">
    <nc r="J126">
      <v>0</v>
    </nc>
  </rcc>
  <rcc rId="940" sId="1" numFmtId="4">
    <nc r="J120">
      <v>0</v>
    </nc>
  </rcc>
  <rcc rId="941" sId="1" numFmtId="4">
    <nc r="J121">
      <v>0</v>
    </nc>
  </rcc>
  <rcc rId="942" sId="1" numFmtId="4">
    <nc r="J122">
      <v>0</v>
    </nc>
  </rcc>
  <rcc rId="943" sId="1" numFmtId="4">
    <nc r="J123">
      <v>0</v>
    </nc>
  </rcc>
  <rcc rId="944" sId="1" numFmtId="4">
    <nc r="J124">
      <v>0</v>
    </nc>
  </rcc>
  <rcc rId="945" sId="1" numFmtId="4">
    <nc r="J125">
      <v>0</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6" sId="2" numFmtId="4">
    <nc r="J36">
      <v>12</v>
    </nc>
  </rcc>
  <rcc rId="947" sId="2" numFmtId="4">
    <nc r="J39">
      <v>1</v>
    </nc>
  </rcc>
  <rcc rId="948" sId="2" numFmtId="4">
    <nc r="J44">
      <v>2</v>
    </nc>
  </rcc>
  <rcc rId="949" sId="2" numFmtId="4">
    <nc r="J37">
      <v>1</v>
    </nc>
  </rcc>
  <rcc rId="950" sId="2" numFmtId="4">
    <nc r="J38">
      <v>0</v>
    </nc>
  </rcc>
  <rcc rId="951" sId="2" numFmtId="4">
    <nc r="J45">
      <v>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2" sId="2" numFmtId="4">
    <nc r="J25">
      <v>24</v>
    </nc>
  </rcc>
  <rcc rId="953" sId="2" numFmtId="4">
    <nc r="J31">
      <v>24</v>
    </nc>
  </rcc>
  <rcc rId="954" sId="2" numFmtId="4">
    <nc r="J23">
      <v>178</v>
    </nc>
  </rcc>
  <rcc rId="955" sId="2" numFmtId="4">
    <nc r="J24">
      <v>77</v>
    </nc>
  </rcc>
  <rcc rId="956" sId="2" numFmtId="4">
    <nc r="J26">
      <v>54</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7" sId="3" numFmtId="34">
    <oc r="H12">
      <v>799</v>
    </oc>
    <nc r="H12">
      <v>1237</v>
    </nc>
  </rcc>
  <rcc rId="958" sId="3" numFmtId="34">
    <oc r="H36">
      <v>44</v>
    </oc>
    <nc r="H36">
      <v>66</v>
    </nc>
  </rcc>
  <rcc rId="959" sId="1" numFmtId="4">
    <oc r="H23">
      <v>197</v>
    </oc>
    <nc r="H23">
      <v>202</v>
    </nc>
  </rcc>
  <rcc rId="960" sId="1" numFmtId="4">
    <oc r="H38">
      <v>74</v>
    </oc>
    <nc r="H38">
      <v>75</v>
    </nc>
  </rcc>
  <rcc rId="961" sId="1" numFmtId="4">
    <oc r="H39">
      <v>272</v>
    </oc>
    <nc r="H39">
      <v>274</v>
    </nc>
  </rcc>
  <rcc rId="962" sId="1" numFmtId="4">
    <oc r="I23">
      <v>228</v>
    </oc>
    <nc r="I23">
      <v>229</v>
    </nc>
  </rcc>
  <rcc rId="963" sId="1" numFmtId="4">
    <oc r="I38">
      <v>83</v>
    </oc>
    <nc r="I38">
      <v>85</v>
    </nc>
  </rcc>
  <rcc rId="964" sId="1" numFmtId="4">
    <oc r="I39">
      <v>281</v>
    </oc>
    <nc r="I39">
      <v>285</v>
    </nc>
  </rcc>
  <rcc rId="965" sId="1" numFmtId="4">
    <oc r="I131">
      <v>2257</v>
    </oc>
    <nc r="I131">
      <v>2261</v>
    </nc>
  </rcc>
  <rcc rId="966" sId="1" numFmtId="4">
    <oc r="H14">
      <v>391</v>
    </oc>
    <nc r="H14">
      <v>392</v>
    </nc>
  </rcc>
  <rcc rId="967" sId="1" numFmtId="4">
    <oc r="I12">
      <v>2</v>
    </oc>
    <nc r="I12">
      <v>3</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8" sId="1" numFmtId="4">
    <oc r="H14">
      <v>392</v>
    </oc>
    <nc r="H14">
      <v>391</v>
    </nc>
  </rcc>
  <rcc rId="969" sId="3" numFmtId="34">
    <oc r="H15">
      <v>1171</v>
    </oc>
    <nc r="H15">
      <v>1816</v>
    </nc>
  </rcc>
  <rcc rId="970" sId="3" numFmtId="34">
    <oc r="H18">
      <v>158</v>
    </oc>
    <nc r="H18">
      <v>261</v>
    </nc>
  </rcc>
  <rcc rId="971" sId="3" numFmtId="34">
    <oc r="H21">
      <v>708</v>
    </oc>
    <nc r="H21">
      <v>1086</v>
    </nc>
  </rcc>
  <rcc rId="972" sId="3" numFmtId="34">
    <oc r="H39">
      <v>4774</v>
    </oc>
    <nc r="H39">
      <v>7186</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3" sId="3" numFmtId="34">
    <oc r="H46">
      <v>41880</v>
    </oc>
    <nc r="H46">
      <v>66791</v>
    </nc>
  </rcc>
  <rcc rId="974" sId="3" numFmtId="34">
    <oc r="H47">
      <v>41577</v>
    </oc>
    <nc r="H47">
      <v>66148</v>
    </nc>
  </rcc>
  <rcc rId="975" sId="3" numFmtId="34">
    <oc r="H49">
      <v>22417</v>
    </oc>
    <nc r="H49">
      <v>34388</v>
    </nc>
  </rcc>
  <rcc rId="976" sId="3" numFmtId="34">
    <oc r="H50">
      <v>22330</v>
    </oc>
    <nc r="H50">
      <v>34136</v>
    </nc>
  </rcc>
  <rcc rId="977" sId="3" numFmtId="34">
    <oc r="H52">
      <v>5297</v>
    </oc>
    <nc r="H52">
      <v>8683</v>
    </nc>
  </rcc>
  <rcc rId="978" sId="3" numFmtId="34">
    <oc r="H53">
      <v>5239</v>
    </oc>
    <nc r="H53">
      <v>8612</v>
    </nc>
  </rcc>
  <rcc rId="979" sId="3" numFmtId="34">
    <oc r="H55">
      <v>13341</v>
    </oc>
    <nc r="H55">
      <v>20170</v>
    </nc>
  </rcc>
  <rcc rId="980" sId="3" numFmtId="34">
    <oc r="H56">
      <v>13295</v>
    </oc>
    <nc r="H56">
      <v>20044</v>
    </nc>
  </rcc>
  <rcc rId="981" sId="3" numFmtId="34">
    <oc r="H73">
      <v>26650</v>
    </oc>
    <nc r="H73">
      <v>40082</v>
    </nc>
  </rcc>
  <rcc rId="982" sId="3" numFmtId="34">
    <oc r="H74">
      <v>26523</v>
    </oc>
    <nc r="H74">
      <v>39881</v>
    </nc>
  </rcc>
  <rcc rId="983" sId="3" numFmtId="34">
    <oc r="H70">
      <v>5318</v>
    </oc>
    <nc r="H70">
      <v>8075</v>
    </nc>
  </rcc>
  <rcc rId="984" sId="3" numFmtId="34">
    <oc r="H71">
      <v>5302</v>
    </oc>
    <nc r="H71">
      <v>8050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141"/>
  <sheetViews>
    <sheetView tabSelected="1" zoomScaleNormal="90" zoomScaleSheetLayoutView="100" zoomScalePageLayoutView="75" workbookViewId="0">
      <selection activeCell="I107" sqref="I107"/>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56</v>
      </c>
      <c r="E4" s="383"/>
      <c r="F4" s="8"/>
      <c r="G4" s="251" t="s">
        <v>230</v>
      </c>
      <c r="H4" s="383" t="s">
        <v>81</v>
      </c>
      <c r="I4" s="383"/>
      <c r="K4" s="251" t="s">
        <v>3</v>
      </c>
      <c r="L4" s="250">
        <v>1</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v>0</v>
      </c>
      <c r="H11" s="339">
        <v>2</v>
      </c>
      <c r="I11" s="339">
        <v>0</v>
      </c>
      <c r="J11" s="339">
        <v>1</v>
      </c>
      <c r="K11" s="339"/>
      <c r="L11" s="339"/>
      <c r="M11" s="339"/>
      <c r="N11" s="339"/>
      <c r="O11" s="339"/>
      <c r="P11" s="340"/>
      <c r="Q11" s="332">
        <f>SUM(E11:P11)</f>
        <v>3</v>
      </c>
      <c r="R11" s="392"/>
    </row>
    <row r="12" spans="1:18" ht="20.100000000000001" customHeight="1" x14ac:dyDescent="0.2">
      <c r="B12" s="281">
        <v>1</v>
      </c>
      <c r="C12" s="373" t="s">
        <v>409</v>
      </c>
      <c r="D12" s="374"/>
      <c r="E12" s="325">
        <v>1</v>
      </c>
      <c r="F12" s="326">
        <v>0</v>
      </c>
      <c r="G12" s="326">
        <v>2</v>
      </c>
      <c r="H12" s="326">
        <v>0</v>
      </c>
      <c r="I12" s="326">
        <v>3</v>
      </c>
      <c r="J12" s="326">
        <v>5</v>
      </c>
      <c r="K12" s="326"/>
      <c r="L12" s="326"/>
      <c r="M12" s="326"/>
      <c r="N12" s="326"/>
      <c r="O12" s="326"/>
      <c r="P12" s="329"/>
      <c r="Q12" s="333">
        <f>SUM(E12:P12)</f>
        <v>11</v>
      </c>
      <c r="R12" s="393"/>
    </row>
    <row r="13" spans="1:18" ht="20.100000000000001" customHeight="1" x14ac:dyDescent="0.2">
      <c r="B13" s="281">
        <v>1</v>
      </c>
      <c r="C13" s="373" t="s">
        <v>410</v>
      </c>
      <c r="D13" s="374"/>
      <c r="E13" s="336">
        <v>9</v>
      </c>
      <c r="F13" s="337">
        <v>8</v>
      </c>
      <c r="G13" s="337">
        <v>6</v>
      </c>
      <c r="H13" s="337">
        <v>8</v>
      </c>
      <c r="I13" s="337">
        <v>3</v>
      </c>
      <c r="J13" s="337">
        <v>12</v>
      </c>
      <c r="K13" s="337"/>
      <c r="L13" s="337"/>
      <c r="M13" s="337"/>
      <c r="N13" s="337"/>
      <c r="O13" s="337"/>
      <c r="P13" s="331"/>
      <c r="Q13" s="333">
        <f t="shared" ref="Q13:Q18" si="1">SUM(E13:P13)</f>
        <v>46</v>
      </c>
      <c r="R13" s="393"/>
    </row>
    <row r="14" spans="1:18" ht="20.100000000000001" customHeight="1" x14ac:dyDescent="0.2">
      <c r="B14" s="330"/>
      <c r="C14" s="373" t="s">
        <v>157</v>
      </c>
      <c r="D14" s="374"/>
      <c r="E14" s="151">
        <v>435</v>
      </c>
      <c r="F14" s="152">
        <v>364</v>
      </c>
      <c r="G14" s="152">
        <v>382</v>
      </c>
      <c r="H14" s="152">
        <v>391</v>
      </c>
      <c r="I14" s="152">
        <v>381</v>
      </c>
      <c r="J14" s="152">
        <v>409</v>
      </c>
      <c r="K14" s="152"/>
      <c r="L14" s="152"/>
      <c r="M14" s="152"/>
      <c r="N14" s="152"/>
      <c r="O14" s="152"/>
      <c r="P14" s="227"/>
      <c r="Q14" s="333">
        <f t="shared" si="1"/>
        <v>2362</v>
      </c>
      <c r="R14" s="393"/>
    </row>
    <row r="15" spans="1:18" ht="20.100000000000001" customHeight="1" x14ac:dyDescent="0.2">
      <c r="B15" s="284">
        <v>3</v>
      </c>
      <c r="C15" s="373" t="s">
        <v>411</v>
      </c>
      <c r="D15" s="374"/>
      <c r="E15" s="154">
        <v>0</v>
      </c>
      <c r="F15" s="155">
        <v>0</v>
      </c>
      <c r="G15" s="155">
        <v>0</v>
      </c>
      <c r="H15" s="155">
        <v>1</v>
      </c>
      <c r="I15" s="155">
        <v>0</v>
      </c>
      <c r="J15" s="155">
        <v>0</v>
      </c>
      <c r="K15" s="155"/>
      <c r="L15" s="155"/>
      <c r="M15" s="155"/>
      <c r="N15" s="155"/>
      <c r="O15" s="155"/>
      <c r="P15" s="229"/>
      <c r="Q15" s="333">
        <f t="shared" si="1"/>
        <v>1</v>
      </c>
      <c r="R15" s="393"/>
    </row>
    <row r="16" spans="1:18" ht="20.100000000000001" customHeight="1" x14ac:dyDescent="0.2">
      <c r="B16" s="284">
        <v>3</v>
      </c>
      <c r="C16" s="373" t="s">
        <v>412</v>
      </c>
      <c r="D16" s="374"/>
      <c r="E16" s="151">
        <v>17</v>
      </c>
      <c r="F16" s="152">
        <v>6</v>
      </c>
      <c r="G16" s="152">
        <v>6</v>
      </c>
      <c r="H16" s="152">
        <v>6</v>
      </c>
      <c r="I16" s="152">
        <v>6</v>
      </c>
      <c r="J16" s="152">
        <v>11</v>
      </c>
      <c r="K16" s="152"/>
      <c r="L16" s="152"/>
      <c r="M16" s="152"/>
      <c r="N16" s="152"/>
      <c r="O16" s="152"/>
      <c r="P16" s="227"/>
      <c r="Q16" s="333">
        <f t="shared" si="1"/>
        <v>52</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v>0</v>
      </c>
      <c r="H18" s="337">
        <v>0</v>
      </c>
      <c r="I18" s="337">
        <v>0</v>
      </c>
      <c r="J18" s="337">
        <v>0</v>
      </c>
      <c r="K18" s="337"/>
      <c r="L18" s="337"/>
      <c r="M18" s="337"/>
      <c r="N18" s="337"/>
      <c r="O18" s="337"/>
      <c r="P18" s="331"/>
      <c r="Q18" s="335">
        <f t="shared" si="1"/>
        <v>0</v>
      </c>
      <c r="R18" s="394"/>
    </row>
    <row r="19" spans="1:18" s="17" customFormat="1" ht="20.100000000000001" customHeight="1" thickTop="1" thickBot="1" x14ac:dyDescent="0.25">
      <c r="B19" s="279"/>
      <c r="C19" s="377" t="s">
        <v>159</v>
      </c>
      <c r="D19" s="378"/>
      <c r="E19" s="290">
        <f>SUM(E11:E18)</f>
        <v>462</v>
      </c>
      <c r="F19" s="291">
        <f t="shared" ref="F19:P19" si="2">SUM(F11:F18)</f>
        <v>378</v>
      </c>
      <c r="G19" s="291">
        <f t="shared" si="2"/>
        <v>396</v>
      </c>
      <c r="H19" s="291">
        <f t="shared" si="2"/>
        <v>408</v>
      </c>
      <c r="I19" s="291">
        <f t="shared" si="2"/>
        <v>393</v>
      </c>
      <c r="J19" s="291">
        <f t="shared" si="2"/>
        <v>438</v>
      </c>
      <c r="K19" s="291">
        <f t="shared" si="2"/>
        <v>0</v>
      </c>
      <c r="L19" s="291">
        <f t="shared" si="2"/>
        <v>0</v>
      </c>
      <c r="M19" s="291">
        <f t="shared" si="2"/>
        <v>0</v>
      </c>
      <c r="N19" s="291">
        <f t="shared" si="2"/>
        <v>0</v>
      </c>
      <c r="O19" s="291">
        <f t="shared" si="2"/>
        <v>0</v>
      </c>
      <c r="P19" s="320">
        <f t="shared" si="2"/>
        <v>0</v>
      </c>
      <c r="Q19" s="321">
        <f>SUM(E19:P19)</f>
        <v>2475</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447</v>
      </c>
      <c r="F22" s="162">
        <v>332</v>
      </c>
      <c r="G22" s="162">
        <v>353</v>
      </c>
      <c r="H22" s="162">
        <v>387</v>
      </c>
      <c r="I22" s="162">
        <v>334</v>
      </c>
      <c r="J22" s="162">
        <v>336</v>
      </c>
      <c r="K22" s="162"/>
      <c r="L22" s="162"/>
      <c r="M22" s="162"/>
      <c r="N22" s="162"/>
      <c r="O22" s="162"/>
      <c r="P22" s="217"/>
      <c r="Q22" s="315">
        <f t="shared" ref="Q22:Q28" si="4">SUM(E22:P22)</f>
        <v>2189</v>
      </c>
      <c r="R22" s="392"/>
    </row>
    <row r="23" spans="1:18" ht="20.100000000000001" customHeight="1" x14ac:dyDescent="0.2">
      <c r="B23" s="273"/>
      <c r="C23" s="373" t="s">
        <v>161</v>
      </c>
      <c r="D23" s="374"/>
      <c r="E23" s="165">
        <v>242</v>
      </c>
      <c r="F23" s="166">
        <v>164</v>
      </c>
      <c r="G23" s="166">
        <v>191</v>
      </c>
      <c r="H23" s="166">
        <v>202</v>
      </c>
      <c r="I23" s="166">
        <v>229</v>
      </c>
      <c r="J23" s="166">
        <v>275</v>
      </c>
      <c r="K23" s="166"/>
      <c r="L23" s="166"/>
      <c r="M23" s="166"/>
      <c r="N23" s="166"/>
      <c r="O23" s="166"/>
      <c r="P23" s="219"/>
      <c r="Q23" s="316">
        <f t="shared" si="4"/>
        <v>1303</v>
      </c>
      <c r="R23" s="393"/>
    </row>
    <row r="24" spans="1:18" ht="20.100000000000001" customHeight="1" x14ac:dyDescent="0.2">
      <c r="B24" s="273"/>
      <c r="C24" s="373" t="s">
        <v>162</v>
      </c>
      <c r="D24" s="374"/>
      <c r="E24" s="169">
        <v>19</v>
      </c>
      <c r="F24" s="170">
        <v>21</v>
      </c>
      <c r="G24" s="170">
        <v>16</v>
      </c>
      <c r="H24" s="170">
        <v>23</v>
      </c>
      <c r="I24" s="170">
        <v>9</v>
      </c>
      <c r="J24" s="170">
        <v>32</v>
      </c>
      <c r="K24" s="170"/>
      <c r="L24" s="170"/>
      <c r="M24" s="170"/>
      <c r="N24" s="170"/>
      <c r="O24" s="170"/>
      <c r="P24" s="221"/>
      <c r="Q24" s="317">
        <f t="shared" si="4"/>
        <v>120</v>
      </c>
      <c r="R24" s="393"/>
    </row>
    <row r="25" spans="1:18" ht="20.100000000000001" customHeight="1" x14ac:dyDescent="0.2">
      <c r="B25" s="284">
        <v>3</v>
      </c>
      <c r="C25" s="373" t="s">
        <v>412</v>
      </c>
      <c r="D25" s="374"/>
      <c r="E25" s="165">
        <v>0</v>
      </c>
      <c r="F25" s="166">
        <v>0</v>
      </c>
      <c r="G25" s="166">
        <v>0</v>
      </c>
      <c r="H25" s="166">
        <v>0</v>
      </c>
      <c r="I25" s="166">
        <v>0</v>
      </c>
      <c r="J25" s="166">
        <v>0</v>
      </c>
      <c r="K25" s="166"/>
      <c r="L25" s="166"/>
      <c r="M25" s="166"/>
      <c r="N25" s="166"/>
      <c r="O25" s="166"/>
      <c r="P25" s="219"/>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v>0</v>
      </c>
      <c r="H27" s="337">
        <v>0</v>
      </c>
      <c r="I27" s="337">
        <v>0</v>
      </c>
      <c r="J27" s="337">
        <v>0</v>
      </c>
      <c r="K27" s="337"/>
      <c r="L27" s="337"/>
      <c r="M27" s="337"/>
      <c r="N27" s="337"/>
      <c r="O27" s="337"/>
      <c r="P27" s="331"/>
      <c r="Q27" s="318">
        <f t="shared" si="4"/>
        <v>0</v>
      </c>
      <c r="R27" s="394"/>
    </row>
    <row r="28" spans="1:18" s="17" customFormat="1" ht="20.100000000000001" customHeight="1" thickTop="1" thickBot="1" x14ac:dyDescent="0.25">
      <c r="B28" s="275"/>
      <c r="C28" s="377" t="s">
        <v>163</v>
      </c>
      <c r="D28" s="378"/>
      <c r="E28" s="256">
        <f>SUM(E22:E27)</f>
        <v>708</v>
      </c>
      <c r="F28" s="257">
        <f t="shared" ref="F28:P28" si="5">SUM(F22:F27)</f>
        <v>517</v>
      </c>
      <c r="G28" s="257">
        <f t="shared" si="5"/>
        <v>560</v>
      </c>
      <c r="H28" s="257">
        <f t="shared" si="5"/>
        <v>612</v>
      </c>
      <c r="I28" s="257">
        <f t="shared" si="5"/>
        <v>572</v>
      </c>
      <c r="J28" s="257">
        <f t="shared" si="5"/>
        <v>643</v>
      </c>
      <c r="K28" s="257">
        <f t="shared" si="5"/>
        <v>0</v>
      </c>
      <c r="L28" s="257">
        <f t="shared" si="5"/>
        <v>0</v>
      </c>
      <c r="M28" s="257">
        <f t="shared" si="5"/>
        <v>0</v>
      </c>
      <c r="N28" s="257">
        <f t="shared" si="5"/>
        <v>0</v>
      </c>
      <c r="O28" s="257">
        <f t="shared" si="5"/>
        <v>0</v>
      </c>
      <c r="P28" s="314">
        <f t="shared" si="5"/>
        <v>0</v>
      </c>
      <c r="Q28" s="319">
        <f t="shared" si="4"/>
        <v>3612</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112</v>
      </c>
      <c r="F31" s="162">
        <v>72</v>
      </c>
      <c r="G31" s="162">
        <v>55</v>
      </c>
      <c r="H31" s="162">
        <v>67</v>
      </c>
      <c r="I31" s="162">
        <v>80</v>
      </c>
      <c r="J31" s="162">
        <v>93</v>
      </c>
      <c r="K31" s="162"/>
      <c r="L31" s="162"/>
      <c r="M31" s="162"/>
      <c r="N31" s="162"/>
      <c r="O31" s="162"/>
      <c r="P31" s="163"/>
      <c r="Q31" s="164">
        <f t="shared" ref="Q31:Q35" si="7">SUM(E31:P31)</f>
        <v>479</v>
      </c>
      <c r="R31" s="389"/>
    </row>
    <row r="32" spans="1:18" ht="20.100000000000001" customHeight="1" x14ac:dyDescent="0.2">
      <c r="B32" s="284">
        <v>3</v>
      </c>
      <c r="C32" s="373" t="s">
        <v>414</v>
      </c>
      <c r="D32" s="374"/>
      <c r="E32" s="165">
        <v>0</v>
      </c>
      <c r="F32" s="166">
        <v>0</v>
      </c>
      <c r="G32" s="166">
        <v>0</v>
      </c>
      <c r="H32" s="166">
        <v>0</v>
      </c>
      <c r="I32" s="166">
        <v>0</v>
      </c>
      <c r="J32" s="166">
        <v>0</v>
      </c>
      <c r="K32" s="166"/>
      <c r="L32" s="166"/>
      <c r="M32" s="166"/>
      <c r="N32" s="166"/>
      <c r="O32" s="166"/>
      <c r="P32" s="167"/>
      <c r="Q32" s="168">
        <f t="shared" si="7"/>
        <v>0</v>
      </c>
      <c r="R32" s="390"/>
    </row>
    <row r="33" spans="1:18" ht="20.100000000000001" customHeight="1" x14ac:dyDescent="0.2">
      <c r="B33" s="273"/>
      <c r="C33" s="373" t="s">
        <v>165</v>
      </c>
      <c r="D33" s="374"/>
      <c r="E33" s="169">
        <v>9</v>
      </c>
      <c r="F33" s="170">
        <v>2</v>
      </c>
      <c r="G33" s="170">
        <v>2</v>
      </c>
      <c r="H33" s="170">
        <v>5</v>
      </c>
      <c r="I33" s="170">
        <v>6</v>
      </c>
      <c r="J33" s="170">
        <v>10</v>
      </c>
      <c r="K33" s="170"/>
      <c r="L33" s="170"/>
      <c r="M33" s="170"/>
      <c r="N33" s="170"/>
      <c r="O33" s="170"/>
      <c r="P33" s="171"/>
      <c r="Q33" s="172">
        <f t="shared" si="7"/>
        <v>34</v>
      </c>
      <c r="R33" s="390"/>
    </row>
    <row r="34" spans="1:18" ht="20.100000000000001" customHeight="1" thickBot="1" x14ac:dyDescent="0.25">
      <c r="B34" s="286"/>
      <c r="C34" s="375" t="s">
        <v>158</v>
      </c>
      <c r="D34" s="376"/>
      <c r="E34" s="327">
        <v>0</v>
      </c>
      <c r="F34" s="328">
        <v>0</v>
      </c>
      <c r="G34" s="328">
        <v>0</v>
      </c>
      <c r="H34" s="328">
        <v>0</v>
      </c>
      <c r="I34" s="328">
        <v>0</v>
      </c>
      <c r="J34" s="328">
        <v>0</v>
      </c>
      <c r="K34" s="328"/>
      <c r="L34" s="328"/>
      <c r="M34" s="328"/>
      <c r="N34" s="328"/>
      <c r="O34" s="328"/>
      <c r="P34" s="342"/>
      <c r="Q34" s="172">
        <f t="shared" si="7"/>
        <v>0</v>
      </c>
      <c r="R34" s="391"/>
    </row>
    <row r="35" spans="1:18" s="17" customFormat="1" ht="20.100000000000001" customHeight="1" thickTop="1" thickBot="1" x14ac:dyDescent="0.25">
      <c r="B35" s="275"/>
      <c r="C35" s="377" t="s">
        <v>166</v>
      </c>
      <c r="D35" s="378"/>
      <c r="E35" s="237">
        <f>SUM(E31:E34)</f>
        <v>121</v>
      </c>
      <c r="F35" s="238">
        <f t="shared" ref="F35:P35" si="8">SUM(F31:F34)</f>
        <v>74</v>
      </c>
      <c r="G35" s="238">
        <f t="shared" si="8"/>
        <v>57</v>
      </c>
      <c r="H35" s="238">
        <f t="shared" si="8"/>
        <v>72</v>
      </c>
      <c r="I35" s="238">
        <f t="shared" si="8"/>
        <v>86</v>
      </c>
      <c r="J35" s="238">
        <f t="shared" si="8"/>
        <v>103</v>
      </c>
      <c r="K35" s="238">
        <f t="shared" si="8"/>
        <v>0</v>
      </c>
      <c r="L35" s="238">
        <f t="shared" si="8"/>
        <v>0</v>
      </c>
      <c r="M35" s="238">
        <f t="shared" si="8"/>
        <v>0</v>
      </c>
      <c r="N35" s="238">
        <f t="shared" si="8"/>
        <v>0</v>
      </c>
      <c r="O35" s="238">
        <f t="shared" si="8"/>
        <v>0</v>
      </c>
      <c r="P35" s="312">
        <f t="shared" si="8"/>
        <v>0</v>
      </c>
      <c r="Q35" s="313">
        <f t="shared" si="7"/>
        <v>513</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59</v>
      </c>
      <c r="F38" s="149">
        <v>75</v>
      </c>
      <c r="G38" s="149">
        <v>75</v>
      </c>
      <c r="H38" s="149">
        <v>75</v>
      </c>
      <c r="I38" s="149">
        <v>85</v>
      </c>
      <c r="J38" s="149">
        <v>88</v>
      </c>
      <c r="K38" s="149"/>
      <c r="L38" s="149"/>
      <c r="M38" s="149"/>
      <c r="N38" s="149"/>
      <c r="O38" s="149"/>
      <c r="P38" s="150"/>
      <c r="Q38" s="173">
        <f t="shared" ref="Q38:Q41" si="10">SUM(E38:P38)</f>
        <v>457</v>
      </c>
      <c r="R38" s="389"/>
    </row>
    <row r="39" spans="1:18" ht="20.100000000000001" customHeight="1" x14ac:dyDescent="0.2">
      <c r="B39" s="273"/>
      <c r="C39" s="373" t="s">
        <v>169</v>
      </c>
      <c r="D39" s="374"/>
      <c r="E39" s="151">
        <v>324</v>
      </c>
      <c r="F39" s="152">
        <v>277</v>
      </c>
      <c r="G39" s="152">
        <v>276</v>
      </c>
      <c r="H39" s="152">
        <v>274</v>
      </c>
      <c r="I39" s="152">
        <v>285</v>
      </c>
      <c r="J39" s="152">
        <v>285</v>
      </c>
      <c r="K39" s="152"/>
      <c r="L39" s="152"/>
      <c r="M39" s="152"/>
      <c r="N39" s="152"/>
      <c r="O39" s="152"/>
      <c r="P39" s="153"/>
      <c r="Q39" s="174">
        <f t="shared" si="10"/>
        <v>1721</v>
      </c>
      <c r="R39" s="390"/>
    </row>
    <row r="40" spans="1:18" ht="20.100000000000001" customHeight="1" thickBot="1" x14ac:dyDescent="0.25">
      <c r="B40" s="286"/>
      <c r="C40" s="375" t="s">
        <v>158</v>
      </c>
      <c r="D40" s="376"/>
      <c r="E40" s="336">
        <v>0</v>
      </c>
      <c r="F40" s="337">
        <v>0</v>
      </c>
      <c r="G40" s="337">
        <v>0</v>
      </c>
      <c r="H40" s="337">
        <v>0</v>
      </c>
      <c r="I40" s="337">
        <v>0</v>
      </c>
      <c r="J40" s="337">
        <v>0</v>
      </c>
      <c r="K40" s="337"/>
      <c r="L40" s="337"/>
      <c r="M40" s="337"/>
      <c r="N40" s="337"/>
      <c r="O40" s="337"/>
      <c r="P40" s="341"/>
      <c r="Q40" s="175">
        <f t="shared" si="10"/>
        <v>0</v>
      </c>
      <c r="R40" s="391"/>
    </row>
    <row r="41" spans="1:18" s="17" customFormat="1" ht="20.100000000000001" customHeight="1" thickTop="1" thickBot="1" x14ac:dyDescent="0.25">
      <c r="B41" s="275"/>
      <c r="C41" s="377" t="s">
        <v>170</v>
      </c>
      <c r="D41" s="378"/>
      <c r="E41" s="307">
        <f>SUM(E38:E40)</f>
        <v>383</v>
      </c>
      <c r="F41" s="308">
        <f t="shared" ref="F41:P41" si="11">SUM(F38:F40)</f>
        <v>352</v>
      </c>
      <c r="G41" s="308">
        <f t="shared" si="11"/>
        <v>351</v>
      </c>
      <c r="H41" s="308">
        <f t="shared" si="11"/>
        <v>349</v>
      </c>
      <c r="I41" s="308">
        <f t="shared" si="11"/>
        <v>370</v>
      </c>
      <c r="J41" s="308">
        <f t="shared" si="11"/>
        <v>373</v>
      </c>
      <c r="K41" s="308">
        <f t="shared" si="11"/>
        <v>0</v>
      </c>
      <c r="L41" s="308">
        <f t="shared" si="11"/>
        <v>0</v>
      </c>
      <c r="M41" s="308">
        <f t="shared" si="11"/>
        <v>0</v>
      </c>
      <c r="N41" s="308">
        <f t="shared" si="11"/>
        <v>0</v>
      </c>
      <c r="O41" s="308">
        <f t="shared" si="11"/>
        <v>0</v>
      </c>
      <c r="P41" s="309">
        <f t="shared" si="11"/>
        <v>0</v>
      </c>
      <c r="Q41" s="176">
        <f t="shared" si="10"/>
        <v>2178</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2</v>
      </c>
      <c r="F44" s="149">
        <v>0</v>
      </c>
      <c r="G44" s="149">
        <v>1</v>
      </c>
      <c r="H44" s="149">
        <v>0</v>
      </c>
      <c r="I44" s="149">
        <v>3</v>
      </c>
      <c r="J44" s="149">
        <v>1</v>
      </c>
      <c r="K44" s="149"/>
      <c r="L44" s="149"/>
      <c r="M44" s="149"/>
      <c r="N44" s="149"/>
      <c r="O44" s="149"/>
      <c r="P44" s="150"/>
      <c r="Q44" s="173">
        <f t="shared" ref="Q44:Q66" si="13">SUM(E44:P44)</f>
        <v>7</v>
      </c>
      <c r="R44" s="389"/>
    </row>
    <row r="45" spans="1:18" ht="20.100000000000001" customHeight="1" x14ac:dyDescent="0.2">
      <c r="B45" s="273"/>
      <c r="C45" s="373" t="s">
        <v>172</v>
      </c>
      <c r="D45" s="374"/>
      <c r="E45" s="151">
        <v>2</v>
      </c>
      <c r="F45" s="152">
        <v>1</v>
      </c>
      <c r="G45" s="152">
        <v>1</v>
      </c>
      <c r="H45" s="152">
        <v>3</v>
      </c>
      <c r="I45" s="152">
        <v>0</v>
      </c>
      <c r="J45" s="152">
        <v>0</v>
      </c>
      <c r="K45" s="152"/>
      <c r="L45" s="152"/>
      <c r="M45" s="152"/>
      <c r="N45" s="152"/>
      <c r="O45" s="152"/>
      <c r="P45" s="153"/>
      <c r="Q45" s="174">
        <f t="shared" si="13"/>
        <v>7</v>
      </c>
      <c r="R45" s="390"/>
    </row>
    <row r="46" spans="1:18" ht="20.100000000000001" customHeight="1" x14ac:dyDescent="0.2">
      <c r="B46" s="273"/>
      <c r="C46" s="373" t="s">
        <v>173</v>
      </c>
      <c r="D46" s="374"/>
      <c r="E46" s="154">
        <v>63</v>
      </c>
      <c r="F46" s="155">
        <v>61</v>
      </c>
      <c r="G46" s="155">
        <v>65</v>
      </c>
      <c r="H46" s="155">
        <v>68</v>
      </c>
      <c r="I46" s="155">
        <v>55</v>
      </c>
      <c r="J46" s="155">
        <v>61</v>
      </c>
      <c r="K46" s="155"/>
      <c r="L46" s="155"/>
      <c r="M46" s="155"/>
      <c r="N46" s="155"/>
      <c r="O46" s="155"/>
      <c r="P46" s="156"/>
      <c r="Q46" s="174">
        <f t="shared" si="13"/>
        <v>373</v>
      </c>
      <c r="R46" s="390"/>
    </row>
    <row r="47" spans="1:18" ht="20.100000000000001" customHeight="1" x14ac:dyDescent="0.2">
      <c r="B47" s="273"/>
      <c r="C47" s="373" t="s">
        <v>174</v>
      </c>
      <c r="D47" s="374"/>
      <c r="E47" s="151">
        <v>1</v>
      </c>
      <c r="F47" s="152">
        <v>0</v>
      </c>
      <c r="G47" s="152">
        <v>0</v>
      </c>
      <c r="H47" s="152">
        <v>0</v>
      </c>
      <c r="I47" s="152">
        <v>0</v>
      </c>
      <c r="J47" s="152">
        <v>1</v>
      </c>
      <c r="K47" s="152"/>
      <c r="L47" s="152"/>
      <c r="M47" s="152"/>
      <c r="N47" s="152"/>
      <c r="O47" s="152"/>
      <c r="P47" s="153"/>
      <c r="Q47" s="174">
        <f t="shared" si="13"/>
        <v>2</v>
      </c>
      <c r="R47" s="390"/>
    </row>
    <row r="48" spans="1:18" ht="20.100000000000001" customHeight="1" x14ac:dyDescent="0.2">
      <c r="B48" s="273"/>
      <c r="C48" s="373" t="s">
        <v>175</v>
      </c>
      <c r="D48" s="374"/>
      <c r="E48" s="154">
        <v>62</v>
      </c>
      <c r="F48" s="155">
        <v>54</v>
      </c>
      <c r="G48" s="155">
        <v>70</v>
      </c>
      <c r="H48" s="155">
        <v>77</v>
      </c>
      <c r="I48" s="155">
        <v>61</v>
      </c>
      <c r="J48" s="155">
        <v>58</v>
      </c>
      <c r="K48" s="155"/>
      <c r="L48" s="155"/>
      <c r="M48" s="155"/>
      <c r="N48" s="155"/>
      <c r="O48" s="155"/>
      <c r="P48" s="156"/>
      <c r="Q48" s="174">
        <f t="shared" si="13"/>
        <v>382</v>
      </c>
      <c r="R48" s="390"/>
    </row>
    <row r="49" spans="2:18" ht="20.100000000000001" customHeight="1" x14ac:dyDescent="0.2">
      <c r="B49" s="273"/>
      <c r="C49" s="373" t="s">
        <v>176</v>
      </c>
      <c r="D49" s="374"/>
      <c r="E49" s="151">
        <v>0</v>
      </c>
      <c r="F49" s="152">
        <v>0</v>
      </c>
      <c r="G49" s="152">
        <v>0</v>
      </c>
      <c r="H49" s="152">
        <v>0</v>
      </c>
      <c r="I49" s="152">
        <v>0</v>
      </c>
      <c r="J49" s="152">
        <v>0</v>
      </c>
      <c r="K49" s="152"/>
      <c r="L49" s="152"/>
      <c r="M49" s="152"/>
      <c r="N49" s="152"/>
      <c r="O49" s="152"/>
      <c r="P49" s="153"/>
      <c r="Q49" s="174">
        <f t="shared" si="13"/>
        <v>0</v>
      </c>
      <c r="R49" s="390"/>
    </row>
    <row r="50" spans="2:18" ht="20.100000000000001" customHeight="1" x14ac:dyDescent="0.2">
      <c r="B50" s="273"/>
      <c r="C50" s="373" t="s">
        <v>177</v>
      </c>
      <c r="D50" s="374"/>
      <c r="E50" s="154">
        <v>17</v>
      </c>
      <c r="F50" s="155">
        <v>20</v>
      </c>
      <c r="G50" s="155">
        <v>22</v>
      </c>
      <c r="H50" s="155">
        <v>13</v>
      </c>
      <c r="I50" s="155">
        <v>19</v>
      </c>
      <c r="J50" s="155">
        <v>27</v>
      </c>
      <c r="K50" s="155"/>
      <c r="L50" s="155"/>
      <c r="M50" s="155"/>
      <c r="N50" s="155"/>
      <c r="O50" s="155"/>
      <c r="P50" s="156"/>
      <c r="Q50" s="174">
        <f t="shared" si="13"/>
        <v>118</v>
      </c>
      <c r="R50" s="390"/>
    </row>
    <row r="51" spans="2:18" ht="20.100000000000001" customHeight="1" x14ac:dyDescent="0.2">
      <c r="B51" s="273"/>
      <c r="C51" s="373" t="s">
        <v>178</v>
      </c>
      <c r="D51" s="374"/>
      <c r="E51" s="151">
        <v>0</v>
      </c>
      <c r="F51" s="152">
        <v>1</v>
      </c>
      <c r="G51" s="152">
        <v>2</v>
      </c>
      <c r="H51" s="152">
        <v>1</v>
      </c>
      <c r="I51" s="152">
        <v>0</v>
      </c>
      <c r="J51" s="152">
        <v>2</v>
      </c>
      <c r="K51" s="152"/>
      <c r="L51" s="152"/>
      <c r="M51" s="152"/>
      <c r="N51" s="152"/>
      <c r="O51" s="152"/>
      <c r="P51" s="153"/>
      <c r="Q51" s="174">
        <f t="shared" si="13"/>
        <v>6</v>
      </c>
      <c r="R51" s="390"/>
    </row>
    <row r="52" spans="2:18" ht="20.100000000000001" customHeight="1" x14ac:dyDescent="0.2">
      <c r="B52" s="273"/>
      <c r="C52" s="373" t="s">
        <v>179</v>
      </c>
      <c r="D52" s="374"/>
      <c r="E52" s="154">
        <v>11</v>
      </c>
      <c r="F52" s="155">
        <v>20</v>
      </c>
      <c r="G52" s="155">
        <v>13</v>
      </c>
      <c r="H52" s="155">
        <v>27</v>
      </c>
      <c r="I52" s="155">
        <v>23</v>
      </c>
      <c r="J52" s="155">
        <v>31</v>
      </c>
      <c r="K52" s="155"/>
      <c r="L52" s="155"/>
      <c r="M52" s="155"/>
      <c r="N52" s="155"/>
      <c r="O52" s="155"/>
      <c r="P52" s="156"/>
      <c r="Q52" s="174">
        <f t="shared" si="13"/>
        <v>125</v>
      </c>
      <c r="R52" s="390"/>
    </row>
    <row r="53" spans="2:18" ht="20.100000000000001" customHeight="1" x14ac:dyDescent="0.2">
      <c r="B53" s="273"/>
      <c r="C53" s="373" t="s">
        <v>180</v>
      </c>
      <c r="D53" s="374"/>
      <c r="E53" s="151">
        <v>3</v>
      </c>
      <c r="F53" s="152">
        <v>11</v>
      </c>
      <c r="G53" s="152">
        <v>8</v>
      </c>
      <c r="H53" s="152">
        <v>12</v>
      </c>
      <c r="I53" s="152">
        <v>10</v>
      </c>
      <c r="J53" s="152">
        <v>21</v>
      </c>
      <c r="K53" s="152"/>
      <c r="L53" s="152"/>
      <c r="M53" s="152"/>
      <c r="N53" s="152"/>
      <c r="O53" s="152"/>
      <c r="P53" s="153"/>
      <c r="Q53" s="174">
        <f t="shared" si="13"/>
        <v>65</v>
      </c>
      <c r="R53" s="390"/>
    </row>
    <row r="54" spans="2:18" ht="20.100000000000001" customHeight="1" x14ac:dyDescent="0.2">
      <c r="B54" s="273"/>
      <c r="C54" s="373" t="s">
        <v>181</v>
      </c>
      <c r="D54" s="374"/>
      <c r="E54" s="154">
        <v>11</v>
      </c>
      <c r="F54" s="155">
        <v>10</v>
      </c>
      <c r="G54" s="155">
        <v>11</v>
      </c>
      <c r="H54" s="155">
        <v>18</v>
      </c>
      <c r="I54" s="155">
        <v>13</v>
      </c>
      <c r="J54" s="155">
        <v>19</v>
      </c>
      <c r="K54" s="155"/>
      <c r="L54" s="155"/>
      <c r="M54" s="155"/>
      <c r="N54" s="155"/>
      <c r="O54" s="155"/>
      <c r="P54" s="156"/>
      <c r="Q54" s="177">
        <f t="shared" si="13"/>
        <v>82</v>
      </c>
      <c r="R54" s="390"/>
    </row>
    <row r="55" spans="2:18" ht="20.100000000000001" customHeight="1" x14ac:dyDescent="0.2">
      <c r="B55" s="273"/>
      <c r="C55" s="373" t="s">
        <v>182</v>
      </c>
      <c r="D55" s="374"/>
      <c r="E55" s="151">
        <v>38</v>
      </c>
      <c r="F55" s="152">
        <v>57</v>
      </c>
      <c r="G55" s="152">
        <v>41</v>
      </c>
      <c r="H55" s="152">
        <v>40</v>
      </c>
      <c r="I55" s="152">
        <v>63</v>
      </c>
      <c r="J55" s="152">
        <v>63</v>
      </c>
      <c r="K55" s="152"/>
      <c r="L55" s="152"/>
      <c r="M55" s="152"/>
      <c r="N55" s="152"/>
      <c r="O55" s="152"/>
      <c r="P55" s="153"/>
      <c r="Q55" s="177">
        <f t="shared" si="13"/>
        <v>302</v>
      </c>
      <c r="R55" s="390"/>
    </row>
    <row r="56" spans="2:18" ht="20.100000000000001" customHeight="1" x14ac:dyDescent="0.2">
      <c r="B56" s="284">
        <v>3</v>
      </c>
      <c r="C56" s="373" t="s">
        <v>415</v>
      </c>
      <c r="D56" s="374"/>
      <c r="E56" s="154">
        <v>0</v>
      </c>
      <c r="F56" s="155">
        <v>0</v>
      </c>
      <c r="G56" s="155">
        <v>0</v>
      </c>
      <c r="H56" s="155">
        <v>0</v>
      </c>
      <c r="I56" s="155">
        <v>0</v>
      </c>
      <c r="J56" s="155">
        <v>0</v>
      </c>
      <c r="K56" s="155"/>
      <c r="L56" s="155"/>
      <c r="M56" s="155"/>
      <c r="N56" s="155"/>
      <c r="O56" s="155"/>
      <c r="P56" s="156"/>
      <c r="Q56" s="177">
        <f t="shared" si="13"/>
        <v>0</v>
      </c>
      <c r="R56" s="390"/>
    </row>
    <row r="57" spans="2:18" ht="20.100000000000001" customHeight="1" x14ac:dyDescent="0.2">
      <c r="B57" s="284">
        <v>3</v>
      </c>
      <c r="C57" s="373" t="s">
        <v>416</v>
      </c>
      <c r="D57" s="374"/>
      <c r="E57" s="151">
        <v>0</v>
      </c>
      <c r="F57" s="152">
        <v>0</v>
      </c>
      <c r="G57" s="152">
        <v>0</v>
      </c>
      <c r="H57" s="152">
        <v>0</v>
      </c>
      <c r="I57" s="152">
        <v>0</v>
      </c>
      <c r="J57" s="152">
        <v>0</v>
      </c>
      <c r="K57" s="152"/>
      <c r="L57" s="152"/>
      <c r="M57" s="152"/>
      <c r="N57" s="152"/>
      <c r="O57" s="152"/>
      <c r="P57" s="153"/>
      <c r="Q57" s="177">
        <f t="shared" si="13"/>
        <v>0</v>
      </c>
      <c r="R57" s="390"/>
    </row>
    <row r="58" spans="2:18" ht="20.100000000000001" customHeight="1" x14ac:dyDescent="0.2">
      <c r="B58" s="273"/>
      <c r="C58" s="373" t="s">
        <v>183</v>
      </c>
      <c r="D58" s="374"/>
      <c r="E58" s="154">
        <v>0</v>
      </c>
      <c r="F58" s="155">
        <v>1</v>
      </c>
      <c r="G58" s="155">
        <v>0</v>
      </c>
      <c r="H58" s="155">
        <v>1</v>
      </c>
      <c r="I58" s="155">
        <v>0</v>
      </c>
      <c r="J58" s="155">
        <v>1</v>
      </c>
      <c r="K58" s="155"/>
      <c r="L58" s="155"/>
      <c r="M58" s="155"/>
      <c r="N58" s="155"/>
      <c r="O58" s="155"/>
      <c r="P58" s="156"/>
      <c r="Q58" s="177">
        <f t="shared" si="13"/>
        <v>3</v>
      </c>
      <c r="R58" s="390"/>
    </row>
    <row r="59" spans="2:18" ht="20.100000000000001" customHeight="1" x14ac:dyDescent="0.2">
      <c r="B59" s="273"/>
      <c r="C59" s="373" t="s">
        <v>184</v>
      </c>
      <c r="D59" s="374"/>
      <c r="E59" s="151">
        <v>7</v>
      </c>
      <c r="F59" s="152">
        <v>11</v>
      </c>
      <c r="G59" s="152">
        <v>5</v>
      </c>
      <c r="H59" s="152">
        <v>9</v>
      </c>
      <c r="I59" s="152">
        <v>6</v>
      </c>
      <c r="J59" s="152">
        <v>6</v>
      </c>
      <c r="K59" s="152"/>
      <c r="L59" s="152"/>
      <c r="M59" s="152"/>
      <c r="N59" s="152"/>
      <c r="O59" s="152"/>
      <c r="P59" s="153"/>
      <c r="Q59" s="177">
        <f t="shared" si="13"/>
        <v>44</v>
      </c>
      <c r="R59" s="390"/>
    </row>
    <row r="60" spans="2:18" ht="20.100000000000001" customHeight="1" x14ac:dyDescent="0.2">
      <c r="B60" s="273"/>
      <c r="C60" s="373" t="s">
        <v>185</v>
      </c>
      <c r="D60" s="374"/>
      <c r="E60" s="154">
        <v>2</v>
      </c>
      <c r="F60" s="155">
        <v>1</v>
      </c>
      <c r="G60" s="155">
        <v>4</v>
      </c>
      <c r="H60" s="155">
        <v>0</v>
      </c>
      <c r="I60" s="155">
        <v>0</v>
      </c>
      <c r="J60" s="155">
        <v>3</v>
      </c>
      <c r="K60" s="155"/>
      <c r="L60" s="155"/>
      <c r="M60" s="155"/>
      <c r="N60" s="155"/>
      <c r="O60" s="155"/>
      <c r="P60" s="156"/>
      <c r="Q60" s="177">
        <f t="shared" si="13"/>
        <v>10</v>
      </c>
      <c r="R60" s="390"/>
    </row>
    <row r="61" spans="2:18" ht="20.100000000000001" customHeight="1" x14ac:dyDescent="0.2">
      <c r="B61" s="273"/>
      <c r="C61" s="373" t="s">
        <v>186</v>
      </c>
      <c r="D61" s="374"/>
      <c r="E61" s="151">
        <v>0</v>
      </c>
      <c r="F61" s="152">
        <v>0</v>
      </c>
      <c r="G61" s="152">
        <v>0</v>
      </c>
      <c r="H61" s="152">
        <v>0</v>
      </c>
      <c r="I61" s="152">
        <v>0</v>
      </c>
      <c r="J61" s="152">
        <v>0</v>
      </c>
      <c r="K61" s="152"/>
      <c r="L61" s="152"/>
      <c r="M61" s="152"/>
      <c r="N61" s="152"/>
      <c r="O61" s="152"/>
      <c r="P61" s="153"/>
      <c r="Q61" s="177">
        <f t="shared" si="13"/>
        <v>0</v>
      </c>
      <c r="R61" s="390"/>
    </row>
    <row r="62" spans="2:18" ht="20.100000000000001" customHeight="1" x14ac:dyDescent="0.2">
      <c r="B62" s="273"/>
      <c r="C62" s="373" t="s">
        <v>187</v>
      </c>
      <c r="D62" s="374"/>
      <c r="E62" s="154">
        <v>0</v>
      </c>
      <c r="F62" s="155">
        <v>0</v>
      </c>
      <c r="G62" s="155">
        <v>0</v>
      </c>
      <c r="H62" s="155">
        <v>0</v>
      </c>
      <c r="I62" s="155">
        <v>0</v>
      </c>
      <c r="J62" s="155">
        <v>0</v>
      </c>
      <c r="K62" s="155"/>
      <c r="L62" s="155"/>
      <c r="M62" s="155"/>
      <c r="N62" s="155"/>
      <c r="O62" s="155"/>
      <c r="P62" s="156"/>
      <c r="Q62" s="178">
        <f t="shared" si="13"/>
        <v>0</v>
      </c>
      <c r="R62" s="390"/>
    </row>
    <row r="63" spans="2:18" ht="20.100000000000001" customHeight="1" x14ac:dyDescent="0.2">
      <c r="B63" s="273"/>
      <c r="C63" s="373" t="s">
        <v>188</v>
      </c>
      <c r="D63" s="374"/>
      <c r="E63" s="151">
        <v>0</v>
      </c>
      <c r="F63" s="152">
        <v>0</v>
      </c>
      <c r="G63" s="152">
        <v>0</v>
      </c>
      <c r="H63" s="152">
        <v>0</v>
      </c>
      <c r="I63" s="152">
        <v>0</v>
      </c>
      <c r="J63" s="152">
        <v>0</v>
      </c>
      <c r="K63" s="152"/>
      <c r="L63" s="152"/>
      <c r="M63" s="152"/>
      <c r="N63" s="152"/>
      <c r="O63" s="152"/>
      <c r="P63" s="153"/>
      <c r="Q63" s="178">
        <f t="shared" si="13"/>
        <v>0</v>
      </c>
      <c r="R63" s="390"/>
    </row>
    <row r="64" spans="2:18" ht="20.100000000000001" customHeight="1" x14ac:dyDescent="0.2">
      <c r="B64" s="273"/>
      <c r="C64" s="373" t="s">
        <v>189</v>
      </c>
      <c r="D64" s="374"/>
      <c r="E64" s="154">
        <v>0</v>
      </c>
      <c r="F64" s="155">
        <v>1</v>
      </c>
      <c r="G64" s="155">
        <v>1</v>
      </c>
      <c r="H64" s="155">
        <v>2</v>
      </c>
      <c r="I64" s="155">
        <v>2</v>
      </c>
      <c r="J64" s="155">
        <v>2</v>
      </c>
      <c r="K64" s="155"/>
      <c r="L64" s="155"/>
      <c r="M64" s="155"/>
      <c r="N64" s="155"/>
      <c r="O64" s="155"/>
      <c r="P64" s="156"/>
      <c r="Q64" s="179">
        <f t="shared" si="13"/>
        <v>8</v>
      </c>
      <c r="R64" s="390"/>
    </row>
    <row r="65" spans="1:18" ht="20.100000000000001" customHeight="1" thickBot="1" x14ac:dyDescent="0.25">
      <c r="B65" s="286">
        <v>2</v>
      </c>
      <c r="C65" s="375" t="s">
        <v>158</v>
      </c>
      <c r="D65" s="376"/>
      <c r="E65" s="327">
        <v>0</v>
      </c>
      <c r="F65" s="328">
        <v>0</v>
      </c>
      <c r="G65" s="328">
        <v>0</v>
      </c>
      <c r="H65" s="328">
        <v>1</v>
      </c>
      <c r="I65" s="328">
        <v>0</v>
      </c>
      <c r="J65" s="328">
        <v>0</v>
      </c>
      <c r="K65" s="328"/>
      <c r="L65" s="328"/>
      <c r="M65" s="328"/>
      <c r="N65" s="328"/>
      <c r="O65" s="328"/>
      <c r="P65" s="343"/>
      <c r="Q65" s="180">
        <f t="shared" si="13"/>
        <v>1</v>
      </c>
      <c r="R65" s="391"/>
    </row>
    <row r="66" spans="1:18" s="17" customFormat="1" ht="20.100000000000001" customHeight="1" thickTop="1" thickBot="1" x14ac:dyDescent="0.25">
      <c r="B66" s="275"/>
      <c r="C66" s="377" t="s">
        <v>419</v>
      </c>
      <c r="D66" s="378"/>
      <c r="E66" s="256">
        <f>SUM(E44:E65)</f>
        <v>219</v>
      </c>
      <c r="F66" s="257">
        <f t="shared" ref="F66:P66" si="14">SUM(F44:F65)</f>
        <v>249</v>
      </c>
      <c r="G66" s="257">
        <f t="shared" si="14"/>
        <v>244</v>
      </c>
      <c r="H66" s="257">
        <f t="shared" si="14"/>
        <v>272</v>
      </c>
      <c r="I66" s="257">
        <f t="shared" si="14"/>
        <v>255</v>
      </c>
      <c r="J66" s="257">
        <f t="shared" si="14"/>
        <v>296</v>
      </c>
      <c r="K66" s="257">
        <f t="shared" si="14"/>
        <v>0</v>
      </c>
      <c r="L66" s="257">
        <f t="shared" si="14"/>
        <v>0</v>
      </c>
      <c r="M66" s="257">
        <f t="shared" si="14"/>
        <v>0</v>
      </c>
      <c r="N66" s="257">
        <f t="shared" si="14"/>
        <v>0</v>
      </c>
      <c r="O66" s="257">
        <f t="shared" si="14"/>
        <v>0</v>
      </c>
      <c r="P66" s="258">
        <f t="shared" si="14"/>
        <v>0</v>
      </c>
      <c r="Q66" s="181">
        <f t="shared" si="13"/>
        <v>1535</v>
      </c>
      <c r="R66" s="366" t="str">
        <f>IF($Q65&gt;0,"Please Provide Comment"," ")</f>
        <v>Please Provide Comment</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454</v>
      </c>
      <c r="F69" s="183">
        <v>483</v>
      </c>
      <c r="G69" s="248">
        <v>501</v>
      </c>
      <c r="H69" s="183">
        <v>471</v>
      </c>
      <c r="I69" s="183">
        <v>411</v>
      </c>
      <c r="J69" s="183">
        <v>429</v>
      </c>
      <c r="K69" s="183"/>
      <c r="L69" s="183"/>
      <c r="M69" s="183"/>
      <c r="N69" s="183"/>
      <c r="O69" s="183"/>
      <c r="P69" s="184"/>
      <c r="Q69" s="173">
        <f>SUM(E69:P69)</f>
        <v>2749</v>
      </c>
      <c r="R69" s="389"/>
    </row>
    <row r="70" spans="1:18" ht="20.100000000000001" customHeight="1" x14ac:dyDescent="0.2">
      <c r="B70" s="273"/>
      <c r="C70" s="373" t="s">
        <v>406</v>
      </c>
      <c r="D70" s="374"/>
      <c r="E70" s="185">
        <v>99</v>
      </c>
      <c r="F70" s="186">
        <v>117</v>
      </c>
      <c r="G70" s="186">
        <v>98</v>
      </c>
      <c r="H70" s="186">
        <v>97</v>
      </c>
      <c r="I70" s="186">
        <v>69</v>
      </c>
      <c r="J70" s="186">
        <v>134</v>
      </c>
      <c r="K70" s="186"/>
      <c r="L70" s="186"/>
      <c r="M70" s="186"/>
      <c r="N70" s="186"/>
      <c r="O70" s="186"/>
      <c r="P70" s="187"/>
      <c r="Q70" s="174">
        <f t="shared" ref="Q70:Q80" si="16">SUM(E70:P70)</f>
        <v>614</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134</v>
      </c>
      <c r="F72" s="189">
        <v>106</v>
      </c>
      <c r="G72" s="189">
        <v>126</v>
      </c>
      <c r="H72" s="189">
        <v>138</v>
      </c>
      <c r="I72" s="189">
        <v>102</v>
      </c>
      <c r="J72" s="189">
        <v>102</v>
      </c>
      <c r="K72" s="189"/>
      <c r="L72" s="189"/>
      <c r="M72" s="189"/>
      <c r="N72" s="189"/>
      <c r="O72" s="189"/>
      <c r="P72" s="190"/>
      <c r="Q72" s="174">
        <f t="shared" si="16"/>
        <v>708</v>
      </c>
      <c r="R72" s="390"/>
    </row>
    <row r="73" spans="1:18" ht="20.100000000000001" customHeight="1" x14ac:dyDescent="0.2">
      <c r="B73" s="273"/>
      <c r="C73" s="373" t="s">
        <v>395</v>
      </c>
      <c r="D73" s="374"/>
      <c r="E73" s="185">
        <v>68</v>
      </c>
      <c r="F73" s="186">
        <v>56</v>
      </c>
      <c r="G73" s="186">
        <v>64</v>
      </c>
      <c r="H73" s="186">
        <v>50</v>
      </c>
      <c r="I73" s="186">
        <v>57</v>
      </c>
      <c r="J73" s="186">
        <v>64</v>
      </c>
      <c r="K73" s="186"/>
      <c r="L73" s="186"/>
      <c r="M73" s="186"/>
      <c r="N73" s="186"/>
      <c r="O73" s="186"/>
      <c r="P73" s="187"/>
      <c r="Q73" s="174">
        <f t="shared" si="16"/>
        <v>359</v>
      </c>
      <c r="R73" s="390"/>
    </row>
    <row r="74" spans="1:18" ht="20.100000000000001" customHeight="1" x14ac:dyDescent="0.2">
      <c r="B74" s="273"/>
      <c r="C74" s="373" t="s">
        <v>192</v>
      </c>
      <c r="D74" s="374"/>
      <c r="E74" s="188">
        <v>1</v>
      </c>
      <c r="F74" s="189">
        <v>4</v>
      </c>
      <c r="G74" s="189">
        <v>2</v>
      </c>
      <c r="H74" s="189">
        <v>3</v>
      </c>
      <c r="I74" s="189">
        <v>8</v>
      </c>
      <c r="J74" s="189">
        <v>2</v>
      </c>
      <c r="K74" s="189"/>
      <c r="L74" s="189"/>
      <c r="M74" s="189"/>
      <c r="N74" s="189"/>
      <c r="O74" s="189"/>
      <c r="P74" s="190"/>
      <c r="Q74" s="174">
        <f t="shared" si="16"/>
        <v>20</v>
      </c>
      <c r="R74" s="390"/>
    </row>
    <row r="75" spans="1:18" ht="20.100000000000001" customHeight="1" x14ac:dyDescent="0.2">
      <c r="B75" s="273"/>
      <c r="C75" s="373" t="s">
        <v>193</v>
      </c>
      <c r="D75" s="374"/>
      <c r="E75" s="185">
        <v>169</v>
      </c>
      <c r="F75" s="186">
        <v>173</v>
      </c>
      <c r="G75" s="186">
        <v>121</v>
      </c>
      <c r="H75" s="186">
        <v>166</v>
      </c>
      <c r="I75" s="186">
        <v>171</v>
      </c>
      <c r="J75" s="186">
        <v>192</v>
      </c>
      <c r="K75" s="186"/>
      <c r="L75" s="186"/>
      <c r="M75" s="186"/>
      <c r="N75" s="186"/>
      <c r="O75" s="186"/>
      <c r="P75" s="187"/>
      <c r="Q75" s="174">
        <f t="shared" si="16"/>
        <v>992</v>
      </c>
      <c r="R75" s="390"/>
    </row>
    <row r="76" spans="1:18" ht="20.100000000000001" customHeight="1" x14ac:dyDescent="0.2">
      <c r="B76" s="273"/>
      <c r="C76" s="373" t="s">
        <v>194</v>
      </c>
      <c r="D76" s="374"/>
      <c r="E76" s="188">
        <v>32</v>
      </c>
      <c r="F76" s="189">
        <v>27</v>
      </c>
      <c r="G76" s="189">
        <v>32</v>
      </c>
      <c r="H76" s="189">
        <v>35</v>
      </c>
      <c r="I76" s="189">
        <v>31</v>
      </c>
      <c r="J76" s="189">
        <v>45</v>
      </c>
      <c r="K76" s="189"/>
      <c r="L76" s="189"/>
      <c r="M76" s="189"/>
      <c r="N76" s="189"/>
      <c r="O76" s="189"/>
      <c r="P76" s="190"/>
      <c r="Q76" s="174">
        <f t="shared" si="16"/>
        <v>202</v>
      </c>
      <c r="R76" s="390"/>
    </row>
    <row r="77" spans="1:18" ht="20.100000000000001" customHeight="1" x14ac:dyDescent="0.2">
      <c r="B77" s="273"/>
      <c r="C77" s="373" t="s">
        <v>195</v>
      </c>
      <c r="D77" s="374"/>
      <c r="E77" s="185">
        <v>0</v>
      </c>
      <c r="F77" s="186">
        <v>0</v>
      </c>
      <c r="G77" s="186">
        <v>0</v>
      </c>
      <c r="H77" s="186">
        <v>0</v>
      </c>
      <c r="I77" s="186">
        <v>0</v>
      </c>
      <c r="J77" s="186">
        <v>0</v>
      </c>
      <c r="K77" s="186"/>
      <c r="L77" s="186"/>
      <c r="M77" s="186"/>
      <c r="N77" s="186"/>
      <c r="O77" s="186"/>
      <c r="P77" s="187"/>
      <c r="Q77" s="175">
        <f t="shared" si="16"/>
        <v>0</v>
      </c>
      <c r="R77" s="390"/>
    </row>
    <row r="78" spans="1:18" ht="20.100000000000001" customHeight="1" x14ac:dyDescent="0.2">
      <c r="B78" s="273"/>
      <c r="C78" s="373" t="s">
        <v>189</v>
      </c>
      <c r="D78" s="374"/>
      <c r="E78" s="188">
        <v>1</v>
      </c>
      <c r="F78" s="189">
        <v>1</v>
      </c>
      <c r="G78" s="189">
        <v>1</v>
      </c>
      <c r="H78" s="189">
        <v>1</v>
      </c>
      <c r="I78" s="189">
        <v>1</v>
      </c>
      <c r="J78" s="189">
        <v>5</v>
      </c>
      <c r="K78" s="189"/>
      <c r="L78" s="189"/>
      <c r="M78" s="189"/>
      <c r="N78" s="189"/>
      <c r="O78" s="189"/>
      <c r="P78" s="190"/>
      <c r="Q78" s="191">
        <f t="shared" si="16"/>
        <v>10</v>
      </c>
      <c r="R78" s="390"/>
    </row>
    <row r="79" spans="1:18" ht="20.100000000000001" customHeight="1" x14ac:dyDescent="0.2">
      <c r="B79" s="273"/>
      <c r="C79" s="373" t="s">
        <v>196</v>
      </c>
      <c r="D79" s="374"/>
      <c r="E79" s="185">
        <v>0</v>
      </c>
      <c r="F79" s="186">
        <v>0</v>
      </c>
      <c r="G79" s="186">
        <v>0</v>
      </c>
      <c r="H79" s="186">
        <v>0</v>
      </c>
      <c r="I79" s="186">
        <v>0</v>
      </c>
      <c r="J79" s="186">
        <v>0</v>
      </c>
      <c r="K79" s="186"/>
      <c r="L79" s="186"/>
      <c r="M79" s="186"/>
      <c r="N79" s="186"/>
      <c r="O79" s="186"/>
      <c r="P79" s="187"/>
      <c r="Q79" s="192">
        <f t="shared" si="16"/>
        <v>0</v>
      </c>
      <c r="R79" s="390"/>
    </row>
    <row r="80" spans="1:18" ht="20.100000000000001" customHeight="1" thickBot="1" x14ac:dyDescent="0.25">
      <c r="B80" s="286">
        <v>2</v>
      </c>
      <c r="C80" s="375" t="s">
        <v>158</v>
      </c>
      <c r="D80" s="376"/>
      <c r="E80" s="336">
        <v>0</v>
      </c>
      <c r="F80" s="337">
        <v>0</v>
      </c>
      <c r="G80" s="337">
        <v>0</v>
      </c>
      <c r="H80" s="337">
        <v>0</v>
      </c>
      <c r="I80" s="337">
        <v>0</v>
      </c>
      <c r="J80" s="337">
        <v>0</v>
      </c>
      <c r="K80" s="337"/>
      <c r="L80" s="337"/>
      <c r="M80" s="337"/>
      <c r="N80" s="337"/>
      <c r="O80" s="337"/>
      <c r="P80" s="341"/>
      <c r="Q80" s="193">
        <f t="shared" si="16"/>
        <v>0</v>
      </c>
      <c r="R80" s="391"/>
    </row>
    <row r="81" spans="1:18" s="17" customFormat="1" ht="20.100000000000001" customHeight="1" thickTop="1" thickBot="1" x14ac:dyDescent="0.25">
      <c r="B81" s="275"/>
      <c r="C81" s="377" t="s">
        <v>420</v>
      </c>
      <c r="D81" s="378"/>
      <c r="E81" s="307">
        <f>SUM(E69:E80)</f>
        <v>958</v>
      </c>
      <c r="F81" s="308">
        <f t="shared" ref="F81:P81" si="17">SUM(F69:F80)</f>
        <v>967</v>
      </c>
      <c r="G81" s="308">
        <f t="shared" si="17"/>
        <v>945</v>
      </c>
      <c r="H81" s="308">
        <f t="shared" si="17"/>
        <v>961</v>
      </c>
      <c r="I81" s="308">
        <f t="shared" si="17"/>
        <v>850</v>
      </c>
      <c r="J81" s="308">
        <f t="shared" si="17"/>
        <v>973</v>
      </c>
      <c r="K81" s="308">
        <f t="shared" si="17"/>
        <v>0</v>
      </c>
      <c r="L81" s="308">
        <f t="shared" si="17"/>
        <v>0</v>
      </c>
      <c r="M81" s="308">
        <f t="shared" si="17"/>
        <v>0</v>
      </c>
      <c r="N81" s="308">
        <f t="shared" si="17"/>
        <v>0</v>
      </c>
      <c r="O81" s="308">
        <f t="shared" si="17"/>
        <v>0</v>
      </c>
      <c r="P81" s="309">
        <f t="shared" si="17"/>
        <v>0</v>
      </c>
      <c r="Q81" s="195">
        <f t="shared" ref="Q81" si="18">SUM(E81:P81)</f>
        <v>5654</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135</v>
      </c>
      <c r="F84" s="149">
        <v>177</v>
      </c>
      <c r="G84" s="149">
        <v>175</v>
      </c>
      <c r="H84" s="149">
        <v>159</v>
      </c>
      <c r="I84" s="149">
        <v>157</v>
      </c>
      <c r="J84" s="149">
        <v>184</v>
      </c>
      <c r="K84" s="149"/>
      <c r="L84" s="149"/>
      <c r="M84" s="149"/>
      <c r="N84" s="149"/>
      <c r="O84" s="149"/>
      <c r="P84" s="150"/>
      <c r="Q84" s="173">
        <f t="shared" ref="Q84:Q102" si="20">SUM(E84:P84)</f>
        <v>987</v>
      </c>
      <c r="R84" s="389"/>
    </row>
    <row r="85" spans="1:18" ht="20.100000000000001" customHeight="1" x14ac:dyDescent="0.2">
      <c r="B85" s="273"/>
      <c r="C85" s="373" t="s">
        <v>198</v>
      </c>
      <c r="D85" s="374"/>
      <c r="E85" s="151">
        <v>25</v>
      </c>
      <c r="F85" s="152">
        <v>16</v>
      </c>
      <c r="G85" s="152">
        <v>18</v>
      </c>
      <c r="H85" s="152">
        <v>17</v>
      </c>
      <c r="I85" s="152">
        <v>23</v>
      </c>
      <c r="J85" s="152">
        <v>22</v>
      </c>
      <c r="K85" s="152"/>
      <c r="L85" s="152"/>
      <c r="M85" s="152"/>
      <c r="N85" s="152"/>
      <c r="O85" s="152"/>
      <c r="P85" s="153"/>
      <c r="Q85" s="174">
        <f t="shared" si="20"/>
        <v>121</v>
      </c>
      <c r="R85" s="390"/>
    </row>
    <row r="86" spans="1:18" ht="20.100000000000001" customHeight="1" x14ac:dyDescent="0.2">
      <c r="B86" s="273"/>
      <c r="C86" s="373" t="s">
        <v>199</v>
      </c>
      <c r="D86" s="374"/>
      <c r="E86" s="154">
        <v>1</v>
      </c>
      <c r="F86" s="155">
        <v>1</v>
      </c>
      <c r="G86" s="155">
        <v>2</v>
      </c>
      <c r="H86" s="155">
        <v>1</v>
      </c>
      <c r="I86" s="155">
        <v>0</v>
      </c>
      <c r="J86" s="155">
        <v>0</v>
      </c>
      <c r="K86" s="155"/>
      <c r="L86" s="155"/>
      <c r="M86" s="155"/>
      <c r="N86" s="155"/>
      <c r="O86" s="155"/>
      <c r="P86" s="156"/>
      <c r="Q86" s="174">
        <f t="shared" si="20"/>
        <v>5</v>
      </c>
      <c r="R86" s="390"/>
    </row>
    <row r="87" spans="1:18" ht="20.100000000000001" customHeight="1" x14ac:dyDescent="0.2">
      <c r="B87" s="273"/>
      <c r="C87" s="373" t="s">
        <v>200</v>
      </c>
      <c r="D87" s="374"/>
      <c r="E87" s="151">
        <v>342</v>
      </c>
      <c r="F87" s="152">
        <v>271</v>
      </c>
      <c r="G87" s="152">
        <v>256</v>
      </c>
      <c r="H87" s="152">
        <v>262</v>
      </c>
      <c r="I87" s="152">
        <v>287</v>
      </c>
      <c r="J87" s="152">
        <v>299</v>
      </c>
      <c r="K87" s="152"/>
      <c r="L87" s="152"/>
      <c r="M87" s="152"/>
      <c r="N87" s="152"/>
      <c r="O87" s="152"/>
      <c r="P87" s="153"/>
      <c r="Q87" s="174">
        <f t="shared" si="20"/>
        <v>1717</v>
      </c>
      <c r="R87" s="390"/>
    </row>
    <row r="88" spans="1:18" ht="20.100000000000001" customHeight="1" x14ac:dyDescent="0.2">
      <c r="B88" s="273"/>
      <c r="C88" s="373" t="s">
        <v>201</v>
      </c>
      <c r="D88" s="374"/>
      <c r="E88" s="154">
        <v>31</v>
      </c>
      <c r="F88" s="155">
        <v>21</v>
      </c>
      <c r="G88" s="155">
        <v>17</v>
      </c>
      <c r="H88" s="155">
        <v>26</v>
      </c>
      <c r="I88" s="155">
        <v>22</v>
      </c>
      <c r="J88" s="155">
        <v>21</v>
      </c>
      <c r="K88" s="155"/>
      <c r="L88" s="155"/>
      <c r="M88" s="155"/>
      <c r="N88" s="155"/>
      <c r="O88" s="155"/>
      <c r="P88" s="156"/>
      <c r="Q88" s="174">
        <f t="shared" si="20"/>
        <v>138</v>
      </c>
      <c r="R88" s="390"/>
    </row>
    <row r="89" spans="1:18" ht="20.100000000000001" customHeight="1" x14ac:dyDescent="0.2">
      <c r="B89" s="273"/>
      <c r="C89" s="373" t="s">
        <v>202</v>
      </c>
      <c r="D89" s="374"/>
      <c r="E89" s="151">
        <v>9</v>
      </c>
      <c r="F89" s="152">
        <v>9</v>
      </c>
      <c r="G89" s="152">
        <v>12</v>
      </c>
      <c r="H89" s="152">
        <v>9</v>
      </c>
      <c r="I89" s="152">
        <v>6</v>
      </c>
      <c r="J89" s="152">
        <v>12</v>
      </c>
      <c r="K89" s="152"/>
      <c r="L89" s="152"/>
      <c r="M89" s="152"/>
      <c r="N89" s="152"/>
      <c r="O89" s="152"/>
      <c r="P89" s="153"/>
      <c r="Q89" s="174">
        <f t="shared" si="20"/>
        <v>57</v>
      </c>
      <c r="R89" s="390"/>
    </row>
    <row r="90" spans="1:18" ht="20.100000000000001" customHeight="1" x14ac:dyDescent="0.2">
      <c r="B90" s="284">
        <v>3</v>
      </c>
      <c r="C90" s="373" t="s">
        <v>415</v>
      </c>
      <c r="D90" s="374"/>
      <c r="E90" s="154">
        <v>0</v>
      </c>
      <c r="F90" s="155">
        <v>0</v>
      </c>
      <c r="G90" s="155">
        <v>0</v>
      </c>
      <c r="H90" s="155">
        <v>0</v>
      </c>
      <c r="I90" s="155">
        <v>0</v>
      </c>
      <c r="J90" s="155">
        <v>0</v>
      </c>
      <c r="K90" s="155"/>
      <c r="L90" s="155"/>
      <c r="M90" s="155"/>
      <c r="N90" s="155"/>
      <c r="O90" s="155"/>
      <c r="P90" s="156"/>
      <c r="Q90" s="174">
        <f t="shared" si="20"/>
        <v>0</v>
      </c>
      <c r="R90" s="390"/>
    </row>
    <row r="91" spans="1:18" ht="20.100000000000001" customHeight="1" x14ac:dyDescent="0.2">
      <c r="B91" s="273"/>
      <c r="C91" s="373" t="s">
        <v>304</v>
      </c>
      <c r="D91" s="374"/>
      <c r="E91" s="151">
        <v>10</v>
      </c>
      <c r="F91" s="152">
        <v>10</v>
      </c>
      <c r="G91" s="152">
        <v>6</v>
      </c>
      <c r="H91" s="152">
        <v>2</v>
      </c>
      <c r="I91" s="152">
        <v>7</v>
      </c>
      <c r="J91" s="152">
        <v>9</v>
      </c>
      <c r="K91" s="152"/>
      <c r="L91" s="152"/>
      <c r="M91" s="152"/>
      <c r="N91" s="152"/>
      <c r="O91" s="152"/>
      <c r="P91" s="153"/>
      <c r="Q91" s="174">
        <f t="shared" si="20"/>
        <v>44</v>
      </c>
      <c r="R91" s="390"/>
    </row>
    <row r="92" spans="1:18" ht="20.100000000000001" customHeight="1" x14ac:dyDescent="0.2">
      <c r="B92" s="273"/>
      <c r="C92" s="373" t="s">
        <v>203</v>
      </c>
      <c r="D92" s="374"/>
      <c r="E92" s="154">
        <v>89</v>
      </c>
      <c r="F92" s="155">
        <v>110</v>
      </c>
      <c r="G92" s="155">
        <v>88</v>
      </c>
      <c r="H92" s="155">
        <v>86</v>
      </c>
      <c r="I92" s="155">
        <v>83</v>
      </c>
      <c r="J92" s="155">
        <v>115</v>
      </c>
      <c r="K92" s="155"/>
      <c r="L92" s="155"/>
      <c r="M92" s="155"/>
      <c r="N92" s="155"/>
      <c r="O92" s="155"/>
      <c r="P92" s="156"/>
      <c r="Q92" s="174">
        <f t="shared" si="20"/>
        <v>571</v>
      </c>
      <c r="R92" s="390"/>
    </row>
    <row r="93" spans="1:18" ht="20.100000000000001" customHeight="1" x14ac:dyDescent="0.2">
      <c r="B93" s="273"/>
      <c r="C93" s="373" t="s">
        <v>204</v>
      </c>
      <c r="D93" s="374"/>
      <c r="E93" s="151">
        <v>10</v>
      </c>
      <c r="F93" s="152">
        <v>13</v>
      </c>
      <c r="G93" s="152">
        <v>19</v>
      </c>
      <c r="H93" s="152">
        <v>11</v>
      </c>
      <c r="I93" s="152">
        <v>13</v>
      </c>
      <c r="J93" s="152">
        <v>3</v>
      </c>
      <c r="K93" s="152"/>
      <c r="L93" s="152"/>
      <c r="M93" s="152"/>
      <c r="N93" s="152"/>
      <c r="O93" s="152"/>
      <c r="P93" s="153"/>
      <c r="Q93" s="174">
        <f t="shared" si="20"/>
        <v>69</v>
      </c>
      <c r="R93" s="390"/>
    </row>
    <row r="94" spans="1:18" ht="20.100000000000001" customHeight="1" x14ac:dyDescent="0.2">
      <c r="B94" s="273"/>
      <c r="C94" s="373" t="s">
        <v>205</v>
      </c>
      <c r="D94" s="374"/>
      <c r="E94" s="154">
        <v>12</v>
      </c>
      <c r="F94" s="155">
        <v>13</v>
      </c>
      <c r="G94" s="155">
        <v>16</v>
      </c>
      <c r="H94" s="155">
        <v>17</v>
      </c>
      <c r="I94" s="155">
        <v>15</v>
      </c>
      <c r="J94" s="155">
        <v>26</v>
      </c>
      <c r="K94" s="155"/>
      <c r="L94" s="155"/>
      <c r="M94" s="155"/>
      <c r="N94" s="155"/>
      <c r="O94" s="155"/>
      <c r="P94" s="156"/>
      <c r="Q94" s="177">
        <f t="shared" si="20"/>
        <v>99</v>
      </c>
      <c r="R94" s="390"/>
    </row>
    <row r="95" spans="1:18" ht="20.100000000000001" customHeight="1" x14ac:dyDescent="0.2">
      <c r="B95" s="273"/>
      <c r="C95" s="373" t="s">
        <v>206</v>
      </c>
      <c r="D95" s="374"/>
      <c r="E95" s="151">
        <v>2</v>
      </c>
      <c r="F95" s="152">
        <v>3</v>
      </c>
      <c r="G95" s="152">
        <v>0</v>
      </c>
      <c r="H95" s="152">
        <v>0</v>
      </c>
      <c r="I95" s="152">
        <v>1</v>
      </c>
      <c r="J95" s="152">
        <v>2</v>
      </c>
      <c r="K95" s="152"/>
      <c r="L95" s="152"/>
      <c r="M95" s="152"/>
      <c r="N95" s="152"/>
      <c r="O95" s="152"/>
      <c r="P95" s="153"/>
      <c r="Q95" s="178">
        <f t="shared" si="20"/>
        <v>8</v>
      </c>
      <c r="R95" s="390"/>
    </row>
    <row r="96" spans="1:18" ht="20.100000000000001" customHeight="1" x14ac:dyDescent="0.2">
      <c r="B96" s="273"/>
      <c r="C96" s="373" t="s">
        <v>207</v>
      </c>
      <c r="D96" s="374"/>
      <c r="E96" s="154">
        <v>5</v>
      </c>
      <c r="F96" s="155">
        <v>9</v>
      </c>
      <c r="G96" s="155">
        <v>3</v>
      </c>
      <c r="H96" s="155">
        <v>5</v>
      </c>
      <c r="I96" s="155">
        <v>5</v>
      </c>
      <c r="J96" s="155">
        <v>3</v>
      </c>
      <c r="K96" s="155"/>
      <c r="L96" s="155"/>
      <c r="M96" s="155"/>
      <c r="N96" s="155"/>
      <c r="O96" s="155"/>
      <c r="P96" s="156"/>
      <c r="Q96" s="178">
        <f t="shared" si="20"/>
        <v>30</v>
      </c>
      <c r="R96" s="390"/>
    </row>
    <row r="97" spans="1:18" ht="20.100000000000001" customHeight="1" x14ac:dyDescent="0.2">
      <c r="B97" s="273"/>
      <c r="C97" s="373" t="s">
        <v>208</v>
      </c>
      <c r="D97" s="374"/>
      <c r="E97" s="151">
        <v>0</v>
      </c>
      <c r="F97" s="152">
        <v>0</v>
      </c>
      <c r="G97" s="152">
        <v>0</v>
      </c>
      <c r="H97" s="152">
        <v>0</v>
      </c>
      <c r="I97" s="152">
        <v>0</v>
      </c>
      <c r="J97" s="152">
        <v>0</v>
      </c>
      <c r="K97" s="152"/>
      <c r="L97" s="152"/>
      <c r="M97" s="152"/>
      <c r="N97" s="152"/>
      <c r="O97" s="152"/>
      <c r="P97" s="153"/>
      <c r="Q97" s="196">
        <f t="shared" si="20"/>
        <v>0</v>
      </c>
      <c r="R97" s="390"/>
    </row>
    <row r="98" spans="1:18" ht="20.100000000000001" customHeight="1" x14ac:dyDescent="0.2">
      <c r="B98" s="273"/>
      <c r="C98" s="373" t="s">
        <v>209</v>
      </c>
      <c r="D98" s="374"/>
      <c r="E98" s="154">
        <v>7</v>
      </c>
      <c r="F98" s="155">
        <v>6</v>
      </c>
      <c r="G98" s="155">
        <v>8</v>
      </c>
      <c r="H98" s="155">
        <v>11</v>
      </c>
      <c r="I98" s="155">
        <v>11</v>
      </c>
      <c r="J98" s="155">
        <v>12</v>
      </c>
      <c r="K98" s="155"/>
      <c r="L98" s="155"/>
      <c r="M98" s="155"/>
      <c r="N98" s="155"/>
      <c r="O98" s="155"/>
      <c r="P98" s="156"/>
      <c r="Q98" s="197">
        <f t="shared" si="20"/>
        <v>55</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0</v>
      </c>
      <c r="G100" s="152">
        <v>0</v>
      </c>
      <c r="H100" s="152">
        <v>1</v>
      </c>
      <c r="I100" s="152">
        <v>0</v>
      </c>
      <c r="J100" s="152">
        <v>1</v>
      </c>
      <c r="K100" s="152"/>
      <c r="L100" s="152"/>
      <c r="M100" s="152"/>
      <c r="N100" s="152"/>
      <c r="O100" s="152"/>
      <c r="P100" s="153"/>
      <c r="Q100" s="180">
        <f t="shared" si="20"/>
        <v>3</v>
      </c>
      <c r="R100" s="390"/>
    </row>
    <row r="101" spans="1:18" ht="20.100000000000001" customHeight="1" thickBot="1" x14ac:dyDescent="0.25">
      <c r="B101" s="286">
        <v>2</v>
      </c>
      <c r="C101" s="375" t="s">
        <v>158</v>
      </c>
      <c r="D101" s="376"/>
      <c r="E101" s="336">
        <v>0</v>
      </c>
      <c r="F101" s="337">
        <v>0</v>
      </c>
      <c r="G101" s="337">
        <v>0</v>
      </c>
      <c r="H101" s="337">
        <v>0</v>
      </c>
      <c r="I101" s="337">
        <v>0</v>
      </c>
      <c r="J101" s="337">
        <v>0</v>
      </c>
      <c r="K101" s="337"/>
      <c r="L101" s="337"/>
      <c r="M101" s="337"/>
      <c r="N101" s="337"/>
      <c r="O101" s="337"/>
      <c r="P101" s="341"/>
      <c r="Q101" s="180">
        <f t="shared" si="20"/>
        <v>0</v>
      </c>
      <c r="R101" s="391"/>
    </row>
    <row r="102" spans="1:18" s="17" customFormat="1" ht="20.100000000000001" customHeight="1" thickTop="1" thickBot="1" x14ac:dyDescent="0.25">
      <c r="B102" s="275"/>
      <c r="C102" s="377" t="s">
        <v>421</v>
      </c>
      <c r="D102" s="378"/>
      <c r="E102" s="307">
        <f>SUM(E84:E101)</f>
        <v>679</v>
      </c>
      <c r="F102" s="308">
        <f t="shared" ref="F102:P102" si="21">SUM(F84:F101)</f>
        <v>659</v>
      </c>
      <c r="G102" s="308">
        <f t="shared" si="21"/>
        <v>620</v>
      </c>
      <c r="H102" s="308">
        <f t="shared" si="21"/>
        <v>607</v>
      </c>
      <c r="I102" s="308">
        <f t="shared" si="21"/>
        <v>630</v>
      </c>
      <c r="J102" s="308">
        <f t="shared" si="21"/>
        <v>709</v>
      </c>
      <c r="K102" s="308">
        <f t="shared" si="21"/>
        <v>0</v>
      </c>
      <c r="L102" s="308">
        <f t="shared" si="21"/>
        <v>0</v>
      </c>
      <c r="M102" s="308">
        <f t="shared" si="21"/>
        <v>0</v>
      </c>
      <c r="N102" s="308">
        <f t="shared" si="21"/>
        <v>0</v>
      </c>
      <c r="O102" s="308">
        <f t="shared" si="21"/>
        <v>0</v>
      </c>
      <c r="P102" s="309">
        <f t="shared" si="21"/>
        <v>0</v>
      </c>
      <c r="Q102" s="181">
        <f t="shared" si="20"/>
        <v>3904</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23</v>
      </c>
      <c r="F105" s="149">
        <v>26</v>
      </c>
      <c r="G105" s="149">
        <v>33</v>
      </c>
      <c r="H105" s="149">
        <v>27</v>
      </c>
      <c r="I105" s="149">
        <v>34</v>
      </c>
      <c r="J105" s="149">
        <v>31</v>
      </c>
      <c r="K105" s="149"/>
      <c r="L105" s="149"/>
      <c r="M105" s="149"/>
      <c r="N105" s="149"/>
      <c r="O105" s="149"/>
      <c r="P105" s="150"/>
      <c r="Q105" s="173">
        <f t="shared" ref="Q105:Q116" si="23">SUM(E105:P105)</f>
        <v>174</v>
      </c>
      <c r="R105" s="389"/>
    </row>
    <row r="106" spans="1:18" s="11" customFormat="1" ht="20.100000000000001" customHeight="1" x14ac:dyDescent="0.2">
      <c r="A106" s="10"/>
      <c r="B106" s="273"/>
      <c r="C106" s="373" t="s">
        <v>211</v>
      </c>
      <c r="D106" s="374"/>
      <c r="E106" s="151">
        <v>126</v>
      </c>
      <c r="F106" s="152">
        <v>121</v>
      </c>
      <c r="G106" s="152">
        <v>113</v>
      </c>
      <c r="H106" s="152">
        <v>106</v>
      </c>
      <c r="I106" s="152">
        <v>117</v>
      </c>
      <c r="J106" s="152">
        <v>130</v>
      </c>
      <c r="K106" s="152"/>
      <c r="L106" s="152"/>
      <c r="M106" s="152"/>
      <c r="N106" s="152"/>
      <c r="O106" s="152"/>
      <c r="P106" s="153"/>
      <c r="Q106" s="174">
        <f t="shared" si="23"/>
        <v>713</v>
      </c>
      <c r="R106" s="390"/>
    </row>
    <row r="107" spans="1:18" s="11" customFormat="1" ht="20.100000000000001" customHeight="1" x14ac:dyDescent="0.2">
      <c r="A107" s="10"/>
      <c r="B107" s="273"/>
      <c r="C107" s="373" t="s">
        <v>212</v>
      </c>
      <c r="D107" s="374"/>
      <c r="E107" s="154">
        <v>248</v>
      </c>
      <c r="F107" s="155">
        <v>206</v>
      </c>
      <c r="G107" s="155">
        <v>237</v>
      </c>
      <c r="H107" s="155">
        <v>194</v>
      </c>
      <c r="I107" s="155">
        <v>205</v>
      </c>
      <c r="J107" s="155">
        <v>228</v>
      </c>
      <c r="K107" s="155"/>
      <c r="L107" s="155"/>
      <c r="M107" s="155"/>
      <c r="N107" s="155"/>
      <c r="O107" s="155"/>
      <c r="P107" s="156"/>
      <c r="Q107" s="174">
        <f t="shared" si="23"/>
        <v>1318</v>
      </c>
      <c r="R107" s="390"/>
    </row>
    <row r="108" spans="1:18" s="11" customFormat="1" ht="20.100000000000001" customHeight="1" x14ac:dyDescent="0.2">
      <c r="A108" s="10"/>
      <c r="B108" s="273"/>
      <c r="C108" s="373" t="s">
        <v>213</v>
      </c>
      <c r="D108" s="374"/>
      <c r="E108" s="151">
        <v>7</v>
      </c>
      <c r="F108" s="152">
        <v>7</v>
      </c>
      <c r="G108" s="152">
        <v>8</v>
      </c>
      <c r="H108" s="152">
        <v>8</v>
      </c>
      <c r="I108" s="152">
        <v>9</v>
      </c>
      <c r="J108" s="152">
        <v>7</v>
      </c>
      <c r="K108" s="152"/>
      <c r="L108" s="152"/>
      <c r="M108" s="152"/>
      <c r="N108" s="152"/>
      <c r="O108" s="152"/>
      <c r="P108" s="153"/>
      <c r="Q108" s="174">
        <f t="shared" si="23"/>
        <v>46</v>
      </c>
      <c r="R108" s="390"/>
    </row>
    <row r="109" spans="1:18" s="11" customFormat="1" ht="20.100000000000001" customHeight="1" x14ac:dyDescent="0.2">
      <c r="A109" s="10"/>
      <c r="B109" s="273"/>
      <c r="C109" s="373" t="s">
        <v>214</v>
      </c>
      <c r="D109" s="374"/>
      <c r="E109" s="154">
        <v>7</v>
      </c>
      <c r="F109" s="155">
        <v>8</v>
      </c>
      <c r="G109" s="155">
        <v>14</v>
      </c>
      <c r="H109" s="155">
        <v>1</v>
      </c>
      <c r="I109" s="155">
        <v>2</v>
      </c>
      <c r="J109" s="155">
        <v>20</v>
      </c>
      <c r="K109" s="155"/>
      <c r="L109" s="155"/>
      <c r="M109" s="155"/>
      <c r="N109" s="155"/>
      <c r="O109" s="155"/>
      <c r="P109" s="156"/>
      <c r="Q109" s="174">
        <f t="shared" si="23"/>
        <v>52</v>
      </c>
      <c r="R109" s="390"/>
    </row>
    <row r="110" spans="1:18" s="11" customFormat="1" ht="20.100000000000001" customHeight="1" x14ac:dyDescent="0.2">
      <c r="A110" s="10"/>
      <c r="B110" s="273"/>
      <c r="C110" s="373" t="s">
        <v>215</v>
      </c>
      <c r="D110" s="374"/>
      <c r="E110" s="151">
        <v>16</v>
      </c>
      <c r="F110" s="152">
        <v>18</v>
      </c>
      <c r="G110" s="152">
        <v>18</v>
      </c>
      <c r="H110" s="152">
        <v>16</v>
      </c>
      <c r="I110" s="152">
        <v>17</v>
      </c>
      <c r="J110" s="152">
        <v>20</v>
      </c>
      <c r="K110" s="152"/>
      <c r="L110" s="152"/>
      <c r="M110" s="152"/>
      <c r="N110" s="152"/>
      <c r="O110" s="152"/>
      <c r="P110" s="153"/>
      <c r="Q110" s="174">
        <f t="shared" si="23"/>
        <v>105</v>
      </c>
      <c r="R110" s="390"/>
    </row>
    <row r="111" spans="1:18" s="11" customFormat="1" ht="20.100000000000001" customHeight="1" x14ac:dyDescent="0.2">
      <c r="A111" s="10"/>
      <c r="B111" s="273"/>
      <c r="C111" s="373" t="s">
        <v>216</v>
      </c>
      <c r="D111" s="374"/>
      <c r="E111" s="154">
        <v>25</v>
      </c>
      <c r="F111" s="155">
        <v>21</v>
      </c>
      <c r="G111" s="155">
        <v>9</v>
      </c>
      <c r="H111" s="155">
        <v>18</v>
      </c>
      <c r="I111" s="155">
        <v>11</v>
      </c>
      <c r="J111" s="155">
        <v>25</v>
      </c>
      <c r="K111" s="155"/>
      <c r="L111" s="155"/>
      <c r="M111" s="155"/>
      <c r="N111" s="155"/>
      <c r="O111" s="155"/>
      <c r="P111" s="156"/>
      <c r="Q111" s="174">
        <f t="shared" si="23"/>
        <v>109</v>
      </c>
      <c r="R111" s="390"/>
    </row>
    <row r="112" spans="1:18" s="11" customFormat="1" ht="20.100000000000001" customHeight="1" x14ac:dyDescent="0.2">
      <c r="A112" s="10"/>
      <c r="B112" s="273"/>
      <c r="C112" s="373" t="s">
        <v>217</v>
      </c>
      <c r="D112" s="374"/>
      <c r="E112" s="151">
        <v>23</v>
      </c>
      <c r="F112" s="152">
        <v>19</v>
      </c>
      <c r="G112" s="152">
        <v>15</v>
      </c>
      <c r="H112" s="152">
        <v>19</v>
      </c>
      <c r="I112" s="152">
        <v>17</v>
      </c>
      <c r="J112" s="152">
        <v>25</v>
      </c>
      <c r="K112" s="152"/>
      <c r="L112" s="152"/>
      <c r="M112" s="152"/>
      <c r="N112" s="152"/>
      <c r="O112" s="152"/>
      <c r="P112" s="153"/>
      <c r="Q112" s="174">
        <f t="shared" si="23"/>
        <v>118</v>
      </c>
      <c r="R112" s="390"/>
    </row>
    <row r="113" spans="1:18" s="11" customFormat="1" ht="20.100000000000001" customHeight="1" x14ac:dyDescent="0.2">
      <c r="A113" s="10"/>
      <c r="B113" s="273"/>
      <c r="C113" s="373" t="s">
        <v>218</v>
      </c>
      <c r="D113" s="374"/>
      <c r="E113" s="154">
        <v>41</v>
      </c>
      <c r="F113" s="155">
        <v>18</v>
      </c>
      <c r="G113" s="155">
        <v>30</v>
      </c>
      <c r="H113" s="155">
        <v>26</v>
      </c>
      <c r="I113" s="155">
        <v>20</v>
      </c>
      <c r="J113" s="155">
        <v>34</v>
      </c>
      <c r="K113" s="155"/>
      <c r="L113" s="155"/>
      <c r="M113" s="155"/>
      <c r="N113" s="155"/>
      <c r="O113" s="155"/>
      <c r="P113" s="156"/>
      <c r="Q113" s="174">
        <f t="shared" si="23"/>
        <v>169</v>
      </c>
      <c r="R113" s="390"/>
    </row>
    <row r="114" spans="1:18" s="11" customFormat="1" ht="20.100000000000001" customHeight="1" x14ac:dyDescent="0.2">
      <c r="A114" s="10"/>
      <c r="B114" s="273"/>
      <c r="C114" s="373" t="s">
        <v>219</v>
      </c>
      <c r="D114" s="374"/>
      <c r="E114" s="151">
        <v>53</v>
      </c>
      <c r="F114" s="152">
        <v>54</v>
      </c>
      <c r="G114" s="152">
        <v>77</v>
      </c>
      <c r="H114" s="152">
        <v>69</v>
      </c>
      <c r="I114" s="152">
        <v>69</v>
      </c>
      <c r="J114" s="152">
        <v>76</v>
      </c>
      <c r="K114" s="152"/>
      <c r="L114" s="152"/>
      <c r="M114" s="152"/>
      <c r="N114" s="152"/>
      <c r="O114" s="152"/>
      <c r="P114" s="153"/>
      <c r="Q114" s="175">
        <f t="shared" si="23"/>
        <v>398</v>
      </c>
      <c r="R114" s="390"/>
    </row>
    <row r="115" spans="1:18" s="11" customFormat="1" ht="20.100000000000001" customHeight="1" thickBot="1" x14ac:dyDescent="0.25">
      <c r="A115" s="10"/>
      <c r="B115" s="286">
        <v>2</v>
      </c>
      <c r="C115" s="375" t="s">
        <v>158</v>
      </c>
      <c r="D115" s="376"/>
      <c r="E115" s="336">
        <v>0</v>
      </c>
      <c r="F115" s="337">
        <v>1</v>
      </c>
      <c r="G115" s="337">
        <v>1</v>
      </c>
      <c r="H115" s="337">
        <v>0</v>
      </c>
      <c r="I115" s="337">
        <v>0</v>
      </c>
      <c r="J115" s="337">
        <v>2</v>
      </c>
      <c r="K115" s="337"/>
      <c r="L115" s="337"/>
      <c r="M115" s="337"/>
      <c r="N115" s="337"/>
      <c r="O115" s="337"/>
      <c r="P115" s="341"/>
      <c r="Q115" s="178">
        <f t="shared" si="23"/>
        <v>4</v>
      </c>
      <c r="R115" s="391"/>
    </row>
    <row r="116" spans="1:18" s="11" customFormat="1" ht="20.100000000000001" customHeight="1" thickTop="1" thickBot="1" x14ac:dyDescent="0.25">
      <c r="A116" s="10"/>
      <c r="B116" s="275"/>
      <c r="C116" s="377" t="s">
        <v>422</v>
      </c>
      <c r="D116" s="378"/>
      <c r="E116" s="256">
        <f>SUM(E105:E115)</f>
        <v>569</v>
      </c>
      <c r="F116" s="257">
        <f t="shared" ref="F116:P116" si="24">SUM(F105:F115)</f>
        <v>499</v>
      </c>
      <c r="G116" s="257">
        <f t="shared" si="24"/>
        <v>555</v>
      </c>
      <c r="H116" s="257">
        <f t="shared" si="24"/>
        <v>484</v>
      </c>
      <c r="I116" s="257">
        <f t="shared" si="24"/>
        <v>501</v>
      </c>
      <c r="J116" s="257">
        <f t="shared" si="24"/>
        <v>598</v>
      </c>
      <c r="K116" s="257">
        <f t="shared" si="24"/>
        <v>0</v>
      </c>
      <c r="L116" s="257">
        <f t="shared" si="24"/>
        <v>0</v>
      </c>
      <c r="M116" s="257">
        <f t="shared" si="24"/>
        <v>0</v>
      </c>
      <c r="N116" s="257">
        <f t="shared" si="24"/>
        <v>0</v>
      </c>
      <c r="O116" s="257">
        <f t="shared" si="24"/>
        <v>0</v>
      </c>
      <c r="P116" s="258">
        <f t="shared" si="24"/>
        <v>0</v>
      </c>
      <c r="Q116" s="198">
        <f t="shared" si="23"/>
        <v>3206</v>
      </c>
      <c r="R116" s="366" t="str">
        <f>IF($Q115&gt;0,"Please Provide Comment"," ")</f>
        <v>Please Provide Comment</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26</v>
      </c>
      <c r="F119" s="149">
        <v>18</v>
      </c>
      <c r="G119" s="149">
        <v>23</v>
      </c>
      <c r="H119" s="149">
        <v>23</v>
      </c>
      <c r="I119" s="149">
        <v>20</v>
      </c>
      <c r="J119" s="149">
        <v>22</v>
      </c>
      <c r="K119" s="149"/>
      <c r="L119" s="149"/>
      <c r="M119" s="149"/>
      <c r="N119" s="149"/>
      <c r="O119" s="149"/>
      <c r="P119" s="150"/>
      <c r="Q119" s="173">
        <f t="shared" ref="Q119:Q128" si="26">SUM(E119:P119)</f>
        <v>132</v>
      </c>
      <c r="R119" s="389"/>
    </row>
    <row r="120" spans="1:18" ht="20.100000000000001" customHeight="1" x14ac:dyDescent="0.2">
      <c r="B120" s="273"/>
      <c r="C120" s="373" t="s">
        <v>221</v>
      </c>
      <c r="D120" s="374"/>
      <c r="E120" s="151">
        <v>0</v>
      </c>
      <c r="F120" s="152">
        <v>0</v>
      </c>
      <c r="G120" s="152">
        <v>0</v>
      </c>
      <c r="H120" s="152">
        <v>0</v>
      </c>
      <c r="I120" s="152">
        <v>0</v>
      </c>
      <c r="J120" s="152">
        <v>0</v>
      </c>
      <c r="K120" s="152"/>
      <c r="L120" s="152"/>
      <c r="M120" s="152"/>
      <c r="N120" s="152"/>
      <c r="O120" s="152"/>
      <c r="P120" s="153"/>
      <c r="Q120" s="174">
        <f t="shared" si="26"/>
        <v>0</v>
      </c>
      <c r="R120" s="390"/>
    </row>
    <row r="121" spans="1:18" ht="20.100000000000001" customHeight="1" x14ac:dyDescent="0.2">
      <c r="B121" s="273"/>
      <c r="C121" s="373" t="s">
        <v>222</v>
      </c>
      <c r="D121" s="374"/>
      <c r="E121" s="154">
        <v>0</v>
      </c>
      <c r="F121" s="155">
        <v>0</v>
      </c>
      <c r="G121" s="155">
        <v>0</v>
      </c>
      <c r="H121" s="155">
        <v>0</v>
      </c>
      <c r="I121" s="155">
        <v>0</v>
      </c>
      <c r="J121" s="155">
        <v>0</v>
      </c>
      <c r="K121" s="155"/>
      <c r="L121" s="155"/>
      <c r="M121" s="155"/>
      <c r="N121" s="155"/>
      <c r="O121" s="155"/>
      <c r="P121" s="156"/>
      <c r="Q121" s="174">
        <f t="shared" si="26"/>
        <v>0</v>
      </c>
      <c r="R121" s="390"/>
    </row>
    <row r="122" spans="1:18" ht="20.100000000000001" customHeight="1" x14ac:dyDescent="0.2">
      <c r="B122" s="273"/>
      <c r="C122" s="373" t="s">
        <v>223</v>
      </c>
      <c r="D122" s="374"/>
      <c r="E122" s="151">
        <v>0</v>
      </c>
      <c r="F122" s="152">
        <v>0</v>
      </c>
      <c r="G122" s="152">
        <v>0</v>
      </c>
      <c r="H122" s="152">
        <v>0</v>
      </c>
      <c r="I122" s="152">
        <v>1</v>
      </c>
      <c r="J122" s="152">
        <v>0</v>
      </c>
      <c r="K122" s="152"/>
      <c r="L122" s="152"/>
      <c r="M122" s="152"/>
      <c r="N122" s="152"/>
      <c r="O122" s="152"/>
      <c r="P122" s="153"/>
      <c r="Q122" s="174">
        <f t="shared" si="26"/>
        <v>1</v>
      </c>
      <c r="R122" s="390"/>
    </row>
    <row r="123" spans="1:18" ht="20.100000000000001" customHeight="1" x14ac:dyDescent="0.2">
      <c r="B123" s="273"/>
      <c r="C123" s="373" t="s">
        <v>224</v>
      </c>
      <c r="D123" s="374"/>
      <c r="E123" s="154">
        <v>0</v>
      </c>
      <c r="F123" s="155">
        <v>0</v>
      </c>
      <c r="G123" s="155">
        <v>0</v>
      </c>
      <c r="H123" s="155">
        <v>0</v>
      </c>
      <c r="I123" s="155">
        <v>0</v>
      </c>
      <c r="J123" s="155">
        <v>0</v>
      </c>
      <c r="K123" s="155"/>
      <c r="L123" s="155"/>
      <c r="M123" s="155"/>
      <c r="N123" s="155"/>
      <c r="O123" s="155"/>
      <c r="P123" s="156"/>
      <c r="Q123" s="174">
        <f t="shared" si="26"/>
        <v>0</v>
      </c>
      <c r="R123" s="390"/>
    </row>
    <row r="124" spans="1:18" ht="20.100000000000001" customHeight="1" x14ac:dyDescent="0.2">
      <c r="B124" s="273"/>
      <c r="C124" s="373" t="s">
        <v>165</v>
      </c>
      <c r="D124" s="374"/>
      <c r="E124" s="151">
        <v>0</v>
      </c>
      <c r="F124" s="152">
        <v>1</v>
      </c>
      <c r="G124" s="152">
        <v>1</v>
      </c>
      <c r="H124" s="152">
        <v>0</v>
      </c>
      <c r="I124" s="152">
        <v>0</v>
      </c>
      <c r="J124" s="152">
        <v>0</v>
      </c>
      <c r="K124" s="152"/>
      <c r="L124" s="152"/>
      <c r="M124" s="152"/>
      <c r="N124" s="152"/>
      <c r="O124" s="152"/>
      <c r="P124" s="153"/>
      <c r="Q124" s="174">
        <f t="shared" si="26"/>
        <v>2</v>
      </c>
      <c r="R124" s="390"/>
    </row>
    <row r="125" spans="1:18" ht="20.100000000000001" customHeight="1" x14ac:dyDescent="0.2">
      <c r="B125" s="273"/>
      <c r="C125" s="373" t="s">
        <v>229</v>
      </c>
      <c r="D125" s="374"/>
      <c r="E125" s="154">
        <v>0</v>
      </c>
      <c r="F125" s="155">
        <v>0</v>
      </c>
      <c r="G125" s="155">
        <v>0</v>
      </c>
      <c r="H125" s="155">
        <v>0</v>
      </c>
      <c r="I125" s="155">
        <v>0</v>
      </c>
      <c r="J125" s="155">
        <v>0</v>
      </c>
      <c r="K125" s="155"/>
      <c r="L125" s="155"/>
      <c r="M125" s="155"/>
      <c r="N125" s="155"/>
      <c r="O125" s="155"/>
      <c r="P125" s="156"/>
      <c r="Q125" s="191">
        <f t="shared" si="26"/>
        <v>0</v>
      </c>
      <c r="R125" s="390"/>
    </row>
    <row r="126" spans="1:18" ht="20.100000000000001" customHeight="1" x14ac:dyDescent="0.2">
      <c r="B126" s="273"/>
      <c r="C126" s="373" t="s">
        <v>225</v>
      </c>
      <c r="D126" s="374"/>
      <c r="E126" s="151">
        <v>0</v>
      </c>
      <c r="F126" s="152">
        <v>0</v>
      </c>
      <c r="G126" s="152">
        <v>0</v>
      </c>
      <c r="H126" s="152">
        <v>0</v>
      </c>
      <c r="I126" s="152">
        <v>0</v>
      </c>
      <c r="J126" s="152">
        <v>0</v>
      </c>
      <c r="K126" s="152"/>
      <c r="L126" s="152"/>
      <c r="M126" s="152"/>
      <c r="N126" s="152"/>
      <c r="O126" s="152"/>
      <c r="P126" s="153"/>
      <c r="Q126" s="193">
        <f t="shared" si="26"/>
        <v>0</v>
      </c>
      <c r="R126" s="390"/>
    </row>
    <row r="127" spans="1:18" ht="20.100000000000001" customHeight="1" thickBot="1" x14ac:dyDescent="0.25">
      <c r="B127" s="286">
        <v>2</v>
      </c>
      <c r="C127" s="375" t="s">
        <v>158</v>
      </c>
      <c r="D127" s="376"/>
      <c r="E127" s="336">
        <v>0</v>
      </c>
      <c r="F127" s="337">
        <v>0</v>
      </c>
      <c r="G127" s="337">
        <v>0</v>
      </c>
      <c r="H127" s="337">
        <v>0</v>
      </c>
      <c r="I127" s="337">
        <v>0</v>
      </c>
      <c r="J127" s="337">
        <v>0</v>
      </c>
      <c r="K127" s="337"/>
      <c r="L127" s="337"/>
      <c r="M127" s="337"/>
      <c r="N127" s="337"/>
      <c r="O127" s="337"/>
      <c r="P127" s="341"/>
      <c r="Q127" s="193">
        <f t="shared" si="26"/>
        <v>0</v>
      </c>
      <c r="R127" s="391"/>
    </row>
    <row r="128" spans="1:18" s="17" customFormat="1" ht="20.100000000000001" customHeight="1" thickTop="1" thickBot="1" x14ac:dyDescent="0.25">
      <c r="B128" s="275"/>
      <c r="C128" s="377" t="s">
        <v>423</v>
      </c>
      <c r="D128" s="378"/>
      <c r="E128" s="159">
        <f>SUM(E119:E127)</f>
        <v>26</v>
      </c>
      <c r="F128" s="310">
        <f t="shared" ref="F128:P128" si="27">SUM(F119:F127)</f>
        <v>19</v>
      </c>
      <c r="G128" s="310">
        <f t="shared" si="27"/>
        <v>24</v>
      </c>
      <c r="H128" s="310">
        <f t="shared" si="27"/>
        <v>23</v>
      </c>
      <c r="I128" s="310">
        <f t="shared" si="27"/>
        <v>21</v>
      </c>
      <c r="J128" s="310">
        <f t="shared" si="27"/>
        <v>22</v>
      </c>
      <c r="K128" s="310">
        <f t="shared" si="27"/>
        <v>0</v>
      </c>
      <c r="L128" s="310">
        <f t="shared" si="27"/>
        <v>0</v>
      </c>
      <c r="M128" s="310">
        <f t="shared" si="27"/>
        <v>0</v>
      </c>
      <c r="N128" s="310">
        <f t="shared" si="27"/>
        <v>0</v>
      </c>
      <c r="O128" s="310">
        <f t="shared" si="27"/>
        <v>0</v>
      </c>
      <c r="P128" s="311">
        <f t="shared" si="27"/>
        <v>0</v>
      </c>
      <c r="Q128" s="195">
        <f t="shared" si="26"/>
        <v>135</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2531</v>
      </c>
      <c r="F131" s="201">
        <v>2282</v>
      </c>
      <c r="G131" s="201">
        <v>2256</v>
      </c>
      <c r="H131" s="201">
        <v>2521</v>
      </c>
      <c r="I131" s="201">
        <v>2261</v>
      </c>
      <c r="J131" s="201">
        <v>2409</v>
      </c>
      <c r="K131" s="201"/>
      <c r="L131" s="201"/>
      <c r="M131" s="201"/>
      <c r="N131" s="201"/>
      <c r="O131" s="201"/>
      <c r="P131" s="202"/>
      <c r="Q131" s="173">
        <f t="shared" ref="Q131:Q132" si="29">SUM(E131:P131)</f>
        <v>14260</v>
      </c>
      <c r="R131" s="389"/>
    </row>
    <row r="132" spans="1:18" ht="20.100000000000001" customHeight="1" thickTop="1" thickBot="1" x14ac:dyDescent="0.25">
      <c r="B132" s="277"/>
      <c r="C132" s="369" t="s">
        <v>424</v>
      </c>
      <c r="D132" s="370"/>
      <c r="E132" s="159">
        <f>SUM(E131:E131)</f>
        <v>2531</v>
      </c>
      <c r="F132" s="160">
        <f t="shared" ref="F132:P132" si="30">SUM(F131:F131)</f>
        <v>2282</v>
      </c>
      <c r="G132" s="160">
        <f t="shared" si="30"/>
        <v>2256</v>
      </c>
      <c r="H132" s="160">
        <f t="shared" si="30"/>
        <v>2521</v>
      </c>
      <c r="I132" s="160">
        <f t="shared" si="30"/>
        <v>2261</v>
      </c>
      <c r="J132" s="160">
        <f t="shared" si="30"/>
        <v>2409</v>
      </c>
      <c r="K132" s="160">
        <f t="shared" si="30"/>
        <v>0</v>
      </c>
      <c r="L132" s="160">
        <f t="shared" si="30"/>
        <v>0</v>
      </c>
      <c r="M132" s="160">
        <f t="shared" si="30"/>
        <v>0</v>
      </c>
      <c r="N132" s="160">
        <f t="shared" si="30"/>
        <v>0</v>
      </c>
      <c r="O132" s="160">
        <f t="shared" si="30"/>
        <v>0</v>
      </c>
      <c r="P132" s="160">
        <f t="shared" si="30"/>
        <v>0</v>
      </c>
      <c r="Q132" s="199">
        <f t="shared" si="29"/>
        <v>14260</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customSheetViews>
    <customSheetView guid="{AB5B0604-EEE6-4F25-9707-CA69CD6A2BCC}" scale="90" showPageBreaks="1" fitToPage="1" printArea="1" hiddenRows="1" topLeftCell="A4">
      <selection activeCell="J6" sqref="J6"/>
      <rowBreaks count="3" manualBreakCount="3">
        <brk id="42" max="16383" man="1"/>
        <brk id="82" max="16383" man="1"/>
        <brk id="117" max="16383" man="1"/>
      </rowBreaks>
      <pageMargins left="0.3" right="0.3" top="0.3" bottom="0.3" header="0" footer="0"/>
      <printOptions horizontalCentered="1"/>
      <pageSetup scale="55"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15B28141-8A0D-4000-9080-23B522B4F317}" fitToPage="1" hiddenRows="1" topLeftCell="A104">
      <selection activeCell="I107" sqref="I107"/>
      <rowBreaks count="3" manualBreakCount="3">
        <brk id="42" max="16383" man="1"/>
        <brk id="82" max="16383" man="1"/>
        <brk id="117" max="16383" man="1"/>
      </rowBreaks>
      <pageMargins left="0.3" right="0.3" top="0.3" bottom="0.3" header="0" footer="0"/>
      <printOptions horizontalCentered="1"/>
      <pageSetup scale="55"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showPageBreaks="1" fitToPage="1" printArea="1" hiddenRows="1" topLeftCell="A37">
      <selection activeCell="L70" sqref="L70"/>
      <rowBreaks count="3" manualBreakCount="3">
        <brk id="42" max="16383" man="1"/>
        <brk id="82" max="16383" man="1"/>
        <brk id="117" max="16383" man="1"/>
      </rowBreaks>
      <pageMargins left="0.3" right="0.3" top="0.3" bottom="0.3" header="0" footer="0"/>
      <printOptions horizontalCentered="1"/>
      <pageSetup scale="55"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xr:uid="{00000000-0002-0000-0000-000000000000}">
      <formula1>0</formula1>
      <formula2>400000000</formula2>
    </dataValidation>
  </dataValidations>
  <printOptions horizontalCentered="1"/>
  <pageMargins left="0.3" right="0.3" top="0.3" bottom="0.3" header="0" footer="0"/>
  <pageSetup scale="55"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48"/>
  <sheetViews>
    <sheetView topLeftCell="D22" zoomScaleNormal="100" zoomScaleSheetLayoutView="100" zoomScalePageLayoutView="75" workbookViewId="0">
      <selection activeCell="J44" sqref="J44"/>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Pasco</v>
      </c>
      <c r="E4" s="400"/>
      <c r="F4" s="8"/>
      <c r="G4" s="123" t="s">
        <v>230</v>
      </c>
      <c r="H4" s="400" t="str">
        <f>IF('Sub Cases Monthly'!H4="","",'Sub Cases Monthly'!H4)</f>
        <v>March</v>
      </c>
      <c r="I4" s="400"/>
      <c r="K4" s="123" t="s">
        <v>3</v>
      </c>
      <c r="L4" s="122">
        <f>IF('Sub Cases Monthly'!L4="","",'Sub Cases Monthly'!L4)</f>
        <v>1</v>
      </c>
      <c r="N4" s="1"/>
      <c r="O4" s="388" t="str">
        <f>'Sub Cases Monthly'!Q4</f>
        <v>CCOC Form Version 2
Revised: 11/10/21</v>
      </c>
      <c r="P4" s="388"/>
      <c r="Q4" s="388"/>
    </row>
    <row r="5" spans="1:17" ht="21" customHeight="1" thickBot="1" x14ac:dyDescent="0.35">
      <c r="A5" s="7"/>
      <c r="C5" s="123" t="s">
        <v>73</v>
      </c>
      <c r="D5" s="401" t="str">
        <f>IF('Sub Cases Monthly'!D5="","",'Sub Cases Monthly'!D5)</f>
        <v>Leonard Mattison</v>
      </c>
      <c r="E5" s="401"/>
      <c r="F5" s="8"/>
      <c r="N5" s="9"/>
      <c r="O5" s="397"/>
      <c r="P5" s="397"/>
      <c r="Q5" s="397"/>
    </row>
    <row r="6" spans="1:17" ht="26.25" customHeight="1" thickBot="1" x14ac:dyDescent="0.25">
      <c r="A6" s="7"/>
      <c r="C6" s="123" t="s">
        <v>84</v>
      </c>
      <c r="D6" s="400" t="str">
        <f>IF('Sub Cases Monthly'!D6="","",'Sub Cases Monthly'!D6)</f>
        <v>LMattison@pascoclerk.com</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0</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462</v>
      </c>
      <c r="F10" s="204">
        <f>'Sub Cases Monthly'!F19</f>
        <v>378</v>
      </c>
      <c r="G10" s="204">
        <f>'Sub Cases Monthly'!G19</f>
        <v>396</v>
      </c>
      <c r="H10" s="204">
        <f>'Sub Cases Monthly'!H19</f>
        <v>408</v>
      </c>
      <c r="I10" s="204">
        <f>'Sub Cases Monthly'!I19</f>
        <v>393</v>
      </c>
      <c r="J10" s="204">
        <f>'Sub Cases Monthly'!J19</f>
        <v>438</v>
      </c>
      <c r="K10" s="204">
        <f>'Sub Cases Monthly'!K19</f>
        <v>0</v>
      </c>
      <c r="L10" s="204">
        <f>'Sub Cases Monthly'!L19</f>
        <v>0</v>
      </c>
      <c r="M10" s="204">
        <f>'Sub Cases Monthly'!M19</f>
        <v>0</v>
      </c>
      <c r="N10" s="204">
        <f>'Sub Cases Monthly'!N19</f>
        <v>0</v>
      </c>
      <c r="O10" s="204">
        <f>'Sub Cases Monthly'!O19</f>
        <v>0</v>
      </c>
      <c r="P10" s="205">
        <f>'Sub Cases Monthly'!P19</f>
        <v>0</v>
      </c>
      <c r="Q10" s="206">
        <f>SUM(E10:P10)</f>
        <v>2475</v>
      </c>
    </row>
    <row r="11" spans="1:17" ht="19.5" customHeight="1" x14ac:dyDescent="0.2">
      <c r="B11" s="395" t="s">
        <v>133</v>
      </c>
      <c r="C11" s="373"/>
      <c r="D11" s="373"/>
      <c r="E11" s="207">
        <f>'Sub Cases Monthly'!E28</f>
        <v>708</v>
      </c>
      <c r="F11" s="208">
        <f>'Sub Cases Monthly'!F28</f>
        <v>517</v>
      </c>
      <c r="G11" s="208">
        <f>'Sub Cases Monthly'!G28</f>
        <v>560</v>
      </c>
      <c r="H11" s="208">
        <f>'Sub Cases Monthly'!H28</f>
        <v>612</v>
      </c>
      <c r="I11" s="208">
        <f>'Sub Cases Monthly'!I28</f>
        <v>572</v>
      </c>
      <c r="J11" s="208">
        <f>'Sub Cases Monthly'!J28</f>
        <v>643</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3612</v>
      </c>
    </row>
    <row r="12" spans="1:17" ht="19.5" customHeight="1" x14ac:dyDescent="0.2">
      <c r="B12" s="395" t="s">
        <v>140</v>
      </c>
      <c r="C12" s="373"/>
      <c r="D12" s="373"/>
      <c r="E12" s="207">
        <f>'Sub Cases Monthly'!E35</f>
        <v>121</v>
      </c>
      <c r="F12" s="208">
        <f>'Sub Cases Monthly'!F35</f>
        <v>74</v>
      </c>
      <c r="G12" s="208">
        <f>'Sub Cases Monthly'!G35</f>
        <v>57</v>
      </c>
      <c r="H12" s="208">
        <f>'Sub Cases Monthly'!H35</f>
        <v>72</v>
      </c>
      <c r="I12" s="208">
        <f>'Sub Cases Monthly'!I35</f>
        <v>86</v>
      </c>
      <c r="J12" s="208">
        <f>'Sub Cases Monthly'!J35</f>
        <v>103</v>
      </c>
      <c r="K12" s="208">
        <f>'Sub Cases Monthly'!K35</f>
        <v>0</v>
      </c>
      <c r="L12" s="208">
        <f>'Sub Cases Monthly'!L35</f>
        <v>0</v>
      </c>
      <c r="M12" s="208">
        <f>'Sub Cases Monthly'!M35</f>
        <v>0</v>
      </c>
      <c r="N12" s="208">
        <f>'Sub Cases Monthly'!N35</f>
        <v>0</v>
      </c>
      <c r="O12" s="208">
        <f>'Sub Cases Monthly'!O35</f>
        <v>0</v>
      </c>
      <c r="P12" s="209">
        <f>'Sub Cases Monthly'!P35</f>
        <v>0</v>
      </c>
      <c r="Q12" s="210">
        <f t="shared" si="1"/>
        <v>513</v>
      </c>
    </row>
    <row r="13" spans="1:17" ht="19.5" customHeight="1" x14ac:dyDescent="0.2">
      <c r="B13" s="395" t="s">
        <v>137</v>
      </c>
      <c r="C13" s="373"/>
      <c r="D13" s="373"/>
      <c r="E13" s="207">
        <f>'Sub Cases Monthly'!E41</f>
        <v>383</v>
      </c>
      <c r="F13" s="208">
        <f>'Sub Cases Monthly'!F41</f>
        <v>352</v>
      </c>
      <c r="G13" s="208">
        <f>'Sub Cases Monthly'!G41</f>
        <v>351</v>
      </c>
      <c r="H13" s="208">
        <f>'Sub Cases Monthly'!H41</f>
        <v>349</v>
      </c>
      <c r="I13" s="208">
        <f>'Sub Cases Monthly'!I41</f>
        <v>370</v>
      </c>
      <c r="J13" s="208">
        <f>'Sub Cases Monthly'!J41</f>
        <v>373</v>
      </c>
      <c r="K13" s="208">
        <f>'Sub Cases Monthly'!K41</f>
        <v>0</v>
      </c>
      <c r="L13" s="208">
        <f>'Sub Cases Monthly'!L41</f>
        <v>0</v>
      </c>
      <c r="M13" s="208">
        <f>'Sub Cases Monthly'!M41</f>
        <v>0</v>
      </c>
      <c r="N13" s="208">
        <f>'Sub Cases Monthly'!N41</f>
        <v>0</v>
      </c>
      <c r="O13" s="208">
        <f>'Sub Cases Monthly'!O41</f>
        <v>0</v>
      </c>
      <c r="P13" s="209">
        <f>'Sub Cases Monthly'!P41</f>
        <v>0</v>
      </c>
      <c r="Q13" s="210">
        <f t="shared" si="1"/>
        <v>2178</v>
      </c>
    </row>
    <row r="14" spans="1:17" ht="19.5" customHeight="1" x14ac:dyDescent="0.2">
      <c r="B14" s="395" t="s">
        <v>134</v>
      </c>
      <c r="C14" s="373"/>
      <c r="D14" s="373"/>
      <c r="E14" s="207">
        <f>'Sub Cases Monthly'!E66</f>
        <v>219</v>
      </c>
      <c r="F14" s="208">
        <f>'Sub Cases Monthly'!F66</f>
        <v>249</v>
      </c>
      <c r="G14" s="208">
        <f>'Sub Cases Monthly'!G66</f>
        <v>244</v>
      </c>
      <c r="H14" s="208">
        <f>'Sub Cases Monthly'!H66</f>
        <v>272</v>
      </c>
      <c r="I14" s="208">
        <f>'Sub Cases Monthly'!I66</f>
        <v>255</v>
      </c>
      <c r="J14" s="208">
        <f>'Sub Cases Monthly'!J66</f>
        <v>296</v>
      </c>
      <c r="K14" s="208">
        <f>'Sub Cases Monthly'!K66</f>
        <v>0</v>
      </c>
      <c r="L14" s="208">
        <f>'Sub Cases Monthly'!L66</f>
        <v>0</v>
      </c>
      <c r="M14" s="208">
        <f>'Sub Cases Monthly'!M66</f>
        <v>0</v>
      </c>
      <c r="N14" s="208">
        <f>'Sub Cases Monthly'!N66</f>
        <v>0</v>
      </c>
      <c r="O14" s="208">
        <f>'Sub Cases Monthly'!O66</f>
        <v>0</v>
      </c>
      <c r="P14" s="209">
        <f>'Sub Cases Monthly'!P66</f>
        <v>0</v>
      </c>
      <c r="Q14" s="210">
        <f t="shared" si="1"/>
        <v>1535</v>
      </c>
    </row>
    <row r="15" spans="1:17" ht="19.5" customHeight="1" x14ac:dyDescent="0.2">
      <c r="B15" s="395" t="s">
        <v>135</v>
      </c>
      <c r="C15" s="373"/>
      <c r="D15" s="373"/>
      <c r="E15" s="207">
        <f>'Sub Cases Monthly'!E81</f>
        <v>958</v>
      </c>
      <c r="F15" s="208">
        <f>'Sub Cases Monthly'!F81</f>
        <v>967</v>
      </c>
      <c r="G15" s="208">
        <f>'Sub Cases Monthly'!G81</f>
        <v>945</v>
      </c>
      <c r="H15" s="208">
        <f>'Sub Cases Monthly'!H81</f>
        <v>961</v>
      </c>
      <c r="I15" s="208">
        <f>'Sub Cases Monthly'!I81</f>
        <v>850</v>
      </c>
      <c r="J15" s="208">
        <f>'Sub Cases Monthly'!J81</f>
        <v>973</v>
      </c>
      <c r="K15" s="208">
        <f>'Sub Cases Monthly'!K81</f>
        <v>0</v>
      </c>
      <c r="L15" s="208">
        <f>'Sub Cases Monthly'!L81</f>
        <v>0</v>
      </c>
      <c r="M15" s="208">
        <f>'Sub Cases Monthly'!M81</f>
        <v>0</v>
      </c>
      <c r="N15" s="208">
        <f>'Sub Cases Monthly'!N81</f>
        <v>0</v>
      </c>
      <c r="O15" s="208">
        <f>'Sub Cases Monthly'!O81</f>
        <v>0</v>
      </c>
      <c r="P15" s="209">
        <f>'Sub Cases Monthly'!P81</f>
        <v>0</v>
      </c>
      <c r="Q15" s="210">
        <f t="shared" si="1"/>
        <v>5654</v>
      </c>
    </row>
    <row r="16" spans="1:17" ht="19.5" customHeight="1" x14ac:dyDescent="0.2">
      <c r="B16" s="395" t="s">
        <v>136</v>
      </c>
      <c r="C16" s="373"/>
      <c r="D16" s="373"/>
      <c r="E16" s="207">
        <f>'Sub Cases Monthly'!E102</f>
        <v>679</v>
      </c>
      <c r="F16" s="208">
        <f>'Sub Cases Monthly'!F102</f>
        <v>659</v>
      </c>
      <c r="G16" s="208">
        <f>'Sub Cases Monthly'!G102</f>
        <v>620</v>
      </c>
      <c r="H16" s="208">
        <f>'Sub Cases Monthly'!H102</f>
        <v>607</v>
      </c>
      <c r="I16" s="208">
        <f>'Sub Cases Monthly'!I102</f>
        <v>630</v>
      </c>
      <c r="J16" s="208">
        <f>'Sub Cases Monthly'!J102</f>
        <v>709</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3904</v>
      </c>
    </row>
    <row r="17" spans="1:17" ht="19.5" customHeight="1" x14ac:dyDescent="0.2">
      <c r="B17" s="395" t="s">
        <v>233</v>
      </c>
      <c r="C17" s="373"/>
      <c r="D17" s="373"/>
      <c r="E17" s="207">
        <f>'Sub Cases Monthly'!E116</f>
        <v>569</v>
      </c>
      <c r="F17" s="208">
        <f>'Sub Cases Monthly'!F116</f>
        <v>499</v>
      </c>
      <c r="G17" s="208">
        <f>'Sub Cases Monthly'!G116</f>
        <v>555</v>
      </c>
      <c r="H17" s="208">
        <f>'Sub Cases Monthly'!H116</f>
        <v>484</v>
      </c>
      <c r="I17" s="208">
        <f>'Sub Cases Monthly'!I116</f>
        <v>501</v>
      </c>
      <c r="J17" s="208">
        <f>'Sub Cases Monthly'!J116</f>
        <v>598</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3206</v>
      </c>
    </row>
    <row r="18" spans="1:17" ht="19.5" customHeight="1" x14ac:dyDescent="0.2">
      <c r="B18" s="395" t="s">
        <v>139</v>
      </c>
      <c r="C18" s="373"/>
      <c r="D18" s="373"/>
      <c r="E18" s="207">
        <f>'Sub Cases Monthly'!E128</f>
        <v>26</v>
      </c>
      <c r="F18" s="208">
        <f>'Sub Cases Monthly'!F128</f>
        <v>19</v>
      </c>
      <c r="G18" s="208">
        <f>'Sub Cases Monthly'!G128</f>
        <v>24</v>
      </c>
      <c r="H18" s="208">
        <f>'Sub Cases Monthly'!H128</f>
        <v>23</v>
      </c>
      <c r="I18" s="208">
        <f>'Sub Cases Monthly'!I128</f>
        <v>21</v>
      </c>
      <c r="J18" s="208">
        <f>'Sub Cases Monthly'!J128</f>
        <v>22</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135</v>
      </c>
    </row>
    <row r="19" spans="1:17" ht="19.5" customHeight="1" thickBot="1" x14ac:dyDescent="0.25">
      <c r="B19" s="398" t="s">
        <v>138</v>
      </c>
      <c r="C19" s="375"/>
      <c r="D19" s="375"/>
      <c r="E19" s="211">
        <f>'Sub Cases Monthly'!E132</f>
        <v>2531</v>
      </c>
      <c r="F19" s="212">
        <f>'Sub Cases Monthly'!F132</f>
        <v>2282</v>
      </c>
      <c r="G19" s="212">
        <f>'Sub Cases Monthly'!G132</f>
        <v>2256</v>
      </c>
      <c r="H19" s="212">
        <f>'Sub Cases Monthly'!H132</f>
        <v>2521</v>
      </c>
      <c r="I19" s="212">
        <f>'Sub Cases Monthly'!I132</f>
        <v>2261</v>
      </c>
      <c r="J19" s="212">
        <f>'Sub Cases Monthly'!J132</f>
        <v>2409</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14260</v>
      </c>
    </row>
    <row r="20" spans="1:17" s="17" customFormat="1" ht="19.5" customHeight="1" thickTop="1" thickBot="1" x14ac:dyDescent="0.25">
      <c r="B20" s="399" t="s">
        <v>399</v>
      </c>
      <c r="C20" s="377"/>
      <c r="D20" s="378"/>
      <c r="E20" s="194">
        <f t="shared" ref="E20:P20" si="2">SUM(E10:E19)</f>
        <v>6656</v>
      </c>
      <c r="F20" s="160">
        <f t="shared" si="2"/>
        <v>5996</v>
      </c>
      <c r="G20" s="160">
        <f t="shared" si="2"/>
        <v>6008</v>
      </c>
      <c r="H20" s="160">
        <f t="shared" si="2"/>
        <v>6309</v>
      </c>
      <c r="I20" s="160">
        <f t="shared" si="2"/>
        <v>5939</v>
      </c>
      <c r="J20" s="160">
        <f t="shared" si="2"/>
        <v>6564</v>
      </c>
      <c r="K20" s="160">
        <f t="shared" si="2"/>
        <v>0</v>
      </c>
      <c r="L20" s="160">
        <f t="shared" si="2"/>
        <v>0</v>
      </c>
      <c r="M20" s="160">
        <f t="shared" si="2"/>
        <v>0</v>
      </c>
      <c r="N20" s="160">
        <f t="shared" si="2"/>
        <v>0</v>
      </c>
      <c r="O20" s="160">
        <f t="shared" si="2"/>
        <v>0</v>
      </c>
      <c r="P20" s="215">
        <f t="shared" si="2"/>
        <v>0</v>
      </c>
      <c r="Q20" s="216">
        <f t="shared" ref="Q20" si="3">SUM(E20:P20)</f>
        <v>37472</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187</v>
      </c>
      <c r="F23" s="162">
        <v>171</v>
      </c>
      <c r="G23" s="162">
        <v>207</v>
      </c>
      <c r="H23" s="162">
        <v>167</v>
      </c>
      <c r="I23" s="162">
        <v>222</v>
      </c>
      <c r="J23" s="162">
        <v>178</v>
      </c>
      <c r="K23" s="162"/>
      <c r="L23" s="162"/>
      <c r="M23" s="162"/>
      <c r="N23" s="162"/>
      <c r="O23" s="162"/>
      <c r="P23" s="217"/>
      <c r="Q23" s="218">
        <f>SUM(E23:P23)</f>
        <v>1132</v>
      </c>
    </row>
    <row r="24" spans="1:17" ht="19.5" customHeight="1" x14ac:dyDescent="0.2">
      <c r="B24" s="395" t="s">
        <v>133</v>
      </c>
      <c r="C24" s="373"/>
      <c r="D24" s="373"/>
      <c r="E24" s="165">
        <v>46</v>
      </c>
      <c r="F24" s="166">
        <v>64</v>
      </c>
      <c r="G24" s="166">
        <v>58</v>
      </c>
      <c r="H24" s="166">
        <v>81</v>
      </c>
      <c r="I24" s="166">
        <v>51</v>
      </c>
      <c r="J24" s="166">
        <v>77</v>
      </c>
      <c r="K24" s="166"/>
      <c r="L24" s="166"/>
      <c r="M24" s="166"/>
      <c r="N24" s="166"/>
      <c r="O24" s="166"/>
      <c r="P24" s="219"/>
      <c r="Q24" s="220">
        <f t="shared" ref="Q24:Q33" si="5">SUM(E24:P24)</f>
        <v>377</v>
      </c>
    </row>
    <row r="25" spans="1:17" ht="19.5" customHeight="1" x14ac:dyDescent="0.2">
      <c r="B25" s="395" t="s">
        <v>140</v>
      </c>
      <c r="C25" s="373"/>
      <c r="D25" s="373"/>
      <c r="E25" s="169">
        <v>36</v>
      </c>
      <c r="F25" s="170">
        <v>38</v>
      </c>
      <c r="G25" s="170">
        <v>64</v>
      </c>
      <c r="H25" s="170">
        <v>47</v>
      </c>
      <c r="I25" s="170">
        <v>63</v>
      </c>
      <c r="J25" s="170">
        <v>24</v>
      </c>
      <c r="K25" s="170"/>
      <c r="L25" s="170"/>
      <c r="M25" s="170"/>
      <c r="N25" s="170"/>
      <c r="O25" s="170"/>
      <c r="P25" s="221"/>
      <c r="Q25" s="220">
        <f t="shared" si="5"/>
        <v>272</v>
      </c>
    </row>
    <row r="26" spans="1:17" ht="19.5" customHeight="1" x14ac:dyDescent="0.2">
      <c r="B26" s="395" t="s">
        <v>137</v>
      </c>
      <c r="C26" s="373"/>
      <c r="D26" s="373"/>
      <c r="E26" s="165">
        <v>33</v>
      </c>
      <c r="F26" s="166">
        <v>53</v>
      </c>
      <c r="G26" s="166">
        <v>44</v>
      </c>
      <c r="H26" s="166">
        <v>53</v>
      </c>
      <c r="I26" s="166">
        <v>52</v>
      </c>
      <c r="J26" s="166">
        <v>54</v>
      </c>
      <c r="K26" s="166"/>
      <c r="L26" s="166"/>
      <c r="M26" s="166"/>
      <c r="N26" s="166"/>
      <c r="O26" s="166"/>
      <c r="P26" s="219"/>
      <c r="Q26" s="220">
        <f t="shared" si="5"/>
        <v>289</v>
      </c>
    </row>
    <row r="27" spans="1:17" ht="19.5" customHeight="1" x14ac:dyDescent="0.2">
      <c r="B27" s="395" t="s">
        <v>134</v>
      </c>
      <c r="C27" s="373"/>
      <c r="D27" s="373"/>
      <c r="E27" s="169">
        <v>47</v>
      </c>
      <c r="F27" s="170">
        <v>72</v>
      </c>
      <c r="G27" s="170">
        <v>47</v>
      </c>
      <c r="H27" s="170">
        <v>75</v>
      </c>
      <c r="I27" s="170">
        <v>56</v>
      </c>
      <c r="J27" s="170">
        <v>74</v>
      </c>
      <c r="K27" s="170"/>
      <c r="L27" s="170"/>
      <c r="M27" s="170"/>
      <c r="N27" s="170"/>
      <c r="O27" s="170"/>
      <c r="P27" s="221"/>
      <c r="Q27" s="220">
        <f t="shared" si="5"/>
        <v>371</v>
      </c>
    </row>
    <row r="28" spans="1:17" ht="19.5" customHeight="1" x14ac:dyDescent="0.2">
      <c r="B28" s="395" t="s">
        <v>135</v>
      </c>
      <c r="C28" s="373"/>
      <c r="D28" s="373"/>
      <c r="E28" s="165">
        <v>291</v>
      </c>
      <c r="F28" s="166">
        <v>252</v>
      </c>
      <c r="G28" s="166">
        <v>243</v>
      </c>
      <c r="H28" s="166">
        <v>279</v>
      </c>
      <c r="I28" s="166">
        <v>247</v>
      </c>
      <c r="J28" s="166">
        <v>296</v>
      </c>
      <c r="K28" s="166"/>
      <c r="L28" s="166"/>
      <c r="M28" s="166"/>
      <c r="N28" s="166"/>
      <c r="O28" s="166"/>
      <c r="P28" s="219"/>
      <c r="Q28" s="220">
        <f t="shared" si="5"/>
        <v>1608</v>
      </c>
    </row>
    <row r="29" spans="1:17" ht="19.5" customHeight="1" x14ac:dyDescent="0.2">
      <c r="B29" s="395" t="s">
        <v>136</v>
      </c>
      <c r="C29" s="373"/>
      <c r="D29" s="373"/>
      <c r="E29" s="169">
        <v>156</v>
      </c>
      <c r="F29" s="170">
        <v>126</v>
      </c>
      <c r="G29" s="170">
        <v>76</v>
      </c>
      <c r="H29" s="170">
        <v>122</v>
      </c>
      <c r="I29" s="170">
        <v>133</v>
      </c>
      <c r="J29" s="170">
        <v>147</v>
      </c>
      <c r="K29" s="170"/>
      <c r="L29" s="170"/>
      <c r="M29" s="170"/>
      <c r="N29" s="170"/>
      <c r="O29" s="170"/>
      <c r="P29" s="221"/>
      <c r="Q29" s="220">
        <f t="shared" si="5"/>
        <v>760</v>
      </c>
    </row>
    <row r="30" spans="1:17" ht="19.5" customHeight="1" x14ac:dyDescent="0.2">
      <c r="B30" s="395" t="s">
        <v>233</v>
      </c>
      <c r="C30" s="373"/>
      <c r="D30" s="373"/>
      <c r="E30" s="165">
        <v>265</v>
      </c>
      <c r="F30" s="166">
        <v>241</v>
      </c>
      <c r="G30" s="166">
        <v>224</v>
      </c>
      <c r="H30" s="166">
        <v>202</v>
      </c>
      <c r="I30" s="166">
        <v>223</v>
      </c>
      <c r="J30" s="166">
        <v>297</v>
      </c>
      <c r="K30" s="166"/>
      <c r="L30" s="166"/>
      <c r="M30" s="166"/>
      <c r="N30" s="166"/>
      <c r="O30" s="166"/>
      <c r="P30" s="219"/>
      <c r="Q30" s="220">
        <f t="shared" si="5"/>
        <v>1452</v>
      </c>
    </row>
    <row r="31" spans="1:17" ht="19.5" customHeight="1" thickBot="1" x14ac:dyDescent="0.25">
      <c r="B31" s="395" t="s">
        <v>139</v>
      </c>
      <c r="C31" s="373"/>
      <c r="D31" s="373"/>
      <c r="E31" s="169">
        <v>26</v>
      </c>
      <c r="F31" s="170">
        <v>17</v>
      </c>
      <c r="G31" s="170">
        <v>26</v>
      </c>
      <c r="H31" s="170">
        <v>22</v>
      </c>
      <c r="I31" s="170">
        <v>18</v>
      </c>
      <c r="J31" s="170">
        <v>24</v>
      </c>
      <c r="K31" s="170"/>
      <c r="L31" s="170"/>
      <c r="M31" s="170"/>
      <c r="N31" s="170"/>
      <c r="O31" s="170"/>
      <c r="P31" s="221"/>
      <c r="Q31" s="220">
        <f t="shared" si="5"/>
        <v>133</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1087</v>
      </c>
      <c r="F33" s="238">
        <f t="shared" si="6"/>
        <v>1034</v>
      </c>
      <c r="G33" s="238">
        <f t="shared" si="6"/>
        <v>989</v>
      </c>
      <c r="H33" s="238">
        <f t="shared" si="6"/>
        <v>1048</v>
      </c>
      <c r="I33" s="238">
        <f t="shared" si="6"/>
        <v>1065</v>
      </c>
      <c r="J33" s="238">
        <f t="shared" si="6"/>
        <v>1171</v>
      </c>
      <c r="K33" s="238">
        <f t="shared" si="6"/>
        <v>0</v>
      </c>
      <c r="L33" s="238">
        <f t="shared" si="6"/>
        <v>0</v>
      </c>
      <c r="M33" s="238">
        <f t="shared" si="6"/>
        <v>0</v>
      </c>
      <c r="N33" s="238">
        <f t="shared" si="6"/>
        <v>0</v>
      </c>
      <c r="O33" s="238">
        <f t="shared" si="6"/>
        <v>0</v>
      </c>
      <c r="P33" s="239">
        <f t="shared" si="6"/>
        <v>0</v>
      </c>
      <c r="Q33" s="224">
        <f t="shared" si="5"/>
        <v>6394</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6</v>
      </c>
      <c r="F36" s="149">
        <v>14</v>
      </c>
      <c r="G36" s="149">
        <v>15</v>
      </c>
      <c r="H36" s="149">
        <v>9</v>
      </c>
      <c r="I36" s="149">
        <v>9</v>
      </c>
      <c r="J36" s="149">
        <v>12</v>
      </c>
      <c r="K36" s="149"/>
      <c r="L36" s="149"/>
      <c r="M36" s="149"/>
      <c r="N36" s="149"/>
      <c r="O36" s="149"/>
      <c r="P36" s="225"/>
      <c r="Q36" s="226">
        <f t="shared" ref="Q36:Q46" si="8">SUM(E36:P36)</f>
        <v>65</v>
      </c>
    </row>
    <row r="37" spans="1:17" ht="19.5" customHeight="1" x14ac:dyDescent="0.2">
      <c r="B37" s="395" t="s">
        <v>133</v>
      </c>
      <c r="C37" s="373"/>
      <c r="D37" s="373"/>
      <c r="E37" s="151">
        <v>0</v>
      </c>
      <c r="F37" s="152">
        <v>9</v>
      </c>
      <c r="G37" s="152">
        <v>0</v>
      </c>
      <c r="H37" s="152">
        <v>1</v>
      </c>
      <c r="I37" s="152">
        <v>3</v>
      </c>
      <c r="J37" s="152">
        <v>1</v>
      </c>
      <c r="K37" s="152"/>
      <c r="L37" s="152"/>
      <c r="M37" s="152"/>
      <c r="N37" s="152"/>
      <c r="O37" s="152"/>
      <c r="P37" s="227"/>
      <c r="Q37" s="228">
        <f t="shared" si="8"/>
        <v>14</v>
      </c>
    </row>
    <row r="38" spans="1:17" ht="19.5" customHeight="1" x14ac:dyDescent="0.2">
      <c r="B38" s="395" t="s">
        <v>140</v>
      </c>
      <c r="C38" s="373"/>
      <c r="D38" s="373"/>
      <c r="E38" s="154">
        <v>0</v>
      </c>
      <c r="F38" s="155">
        <v>0</v>
      </c>
      <c r="G38" s="155">
        <v>0</v>
      </c>
      <c r="H38" s="155">
        <v>0</v>
      </c>
      <c r="I38" s="155">
        <v>1</v>
      </c>
      <c r="J38" s="155">
        <v>0</v>
      </c>
      <c r="K38" s="155"/>
      <c r="L38" s="155"/>
      <c r="M38" s="155"/>
      <c r="N38" s="155"/>
      <c r="O38" s="155"/>
      <c r="P38" s="229"/>
      <c r="Q38" s="228">
        <f t="shared" si="8"/>
        <v>1</v>
      </c>
    </row>
    <row r="39" spans="1:17" ht="19.5" customHeight="1" x14ac:dyDescent="0.2">
      <c r="B39" s="395" t="s">
        <v>137</v>
      </c>
      <c r="C39" s="373"/>
      <c r="D39" s="373"/>
      <c r="E39" s="151">
        <v>0</v>
      </c>
      <c r="F39" s="152">
        <v>0</v>
      </c>
      <c r="G39" s="152">
        <v>0</v>
      </c>
      <c r="H39" s="152">
        <v>0</v>
      </c>
      <c r="I39" s="152">
        <v>1</v>
      </c>
      <c r="J39" s="152">
        <v>1</v>
      </c>
      <c r="K39" s="152"/>
      <c r="L39" s="152"/>
      <c r="M39" s="152"/>
      <c r="N39" s="152"/>
      <c r="O39" s="152"/>
      <c r="P39" s="227"/>
      <c r="Q39" s="228">
        <f t="shared" si="8"/>
        <v>2</v>
      </c>
    </row>
    <row r="40" spans="1:17" ht="19.5" customHeight="1" x14ac:dyDescent="0.2">
      <c r="B40" s="395" t="s">
        <v>134</v>
      </c>
      <c r="C40" s="373"/>
      <c r="D40" s="373"/>
      <c r="E40" s="154">
        <v>4</v>
      </c>
      <c r="F40" s="155">
        <v>0</v>
      </c>
      <c r="G40" s="155">
        <v>1</v>
      </c>
      <c r="H40" s="155">
        <v>2</v>
      </c>
      <c r="I40" s="155">
        <v>3</v>
      </c>
      <c r="J40" s="155">
        <v>3</v>
      </c>
      <c r="K40" s="155"/>
      <c r="L40" s="155"/>
      <c r="M40" s="155"/>
      <c r="N40" s="155"/>
      <c r="O40" s="155"/>
      <c r="P40" s="229"/>
      <c r="Q40" s="228">
        <f t="shared" si="8"/>
        <v>13</v>
      </c>
    </row>
    <row r="41" spans="1:17" ht="19.5" customHeight="1" x14ac:dyDescent="0.2">
      <c r="B41" s="395" t="s">
        <v>135</v>
      </c>
      <c r="C41" s="373"/>
      <c r="D41" s="373"/>
      <c r="E41" s="151">
        <v>1</v>
      </c>
      <c r="F41" s="152">
        <v>1</v>
      </c>
      <c r="G41" s="152">
        <v>4</v>
      </c>
      <c r="H41" s="152">
        <v>1</v>
      </c>
      <c r="I41" s="152">
        <v>6</v>
      </c>
      <c r="J41" s="152">
        <v>4</v>
      </c>
      <c r="K41" s="152"/>
      <c r="L41" s="152"/>
      <c r="M41" s="152"/>
      <c r="N41" s="152"/>
      <c r="O41" s="152"/>
      <c r="P41" s="227"/>
      <c r="Q41" s="228">
        <f t="shared" si="8"/>
        <v>17</v>
      </c>
    </row>
    <row r="42" spans="1:17" ht="19.5" customHeight="1" x14ac:dyDescent="0.2">
      <c r="B42" s="395" t="s">
        <v>136</v>
      </c>
      <c r="C42" s="373"/>
      <c r="D42" s="373"/>
      <c r="E42" s="154">
        <v>0</v>
      </c>
      <c r="F42" s="155">
        <v>0</v>
      </c>
      <c r="G42" s="155">
        <v>0</v>
      </c>
      <c r="H42" s="155">
        <v>0</v>
      </c>
      <c r="I42" s="155">
        <v>0</v>
      </c>
      <c r="J42" s="155">
        <v>0</v>
      </c>
      <c r="K42" s="155"/>
      <c r="L42" s="155"/>
      <c r="M42" s="155"/>
      <c r="N42" s="155"/>
      <c r="O42" s="155"/>
      <c r="P42" s="229"/>
      <c r="Q42" s="228">
        <f t="shared" si="8"/>
        <v>0</v>
      </c>
    </row>
    <row r="43" spans="1:17" ht="19.5" customHeight="1" x14ac:dyDescent="0.2">
      <c r="B43" s="395" t="s">
        <v>233</v>
      </c>
      <c r="C43" s="373"/>
      <c r="D43" s="373"/>
      <c r="E43" s="151">
        <v>3</v>
      </c>
      <c r="F43" s="152">
        <v>2</v>
      </c>
      <c r="G43" s="152">
        <v>1</v>
      </c>
      <c r="H43" s="152">
        <v>4</v>
      </c>
      <c r="I43" s="152">
        <v>4</v>
      </c>
      <c r="J43" s="152">
        <v>4</v>
      </c>
      <c r="K43" s="152"/>
      <c r="L43" s="152"/>
      <c r="M43" s="152"/>
      <c r="N43" s="152"/>
      <c r="O43" s="152"/>
      <c r="P43" s="227"/>
      <c r="Q43" s="228">
        <f t="shared" si="8"/>
        <v>18</v>
      </c>
    </row>
    <row r="44" spans="1:17" ht="19.5" customHeight="1" x14ac:dyDescent="0.2">
      <c r="B44" s="395" t="s">
        <v>139</v>
      </c>
      <c r="C44" s="373"/>
      <c r="D44" s="373"/>
      <c r="E44" s="154">
        <v>2</v>
      </c>
      <c r="F44" s="155">
        <v>0</v>
      </c>
      <c r="G44" s="155">
        <v>0</v>
      </c>
      <c r="H44" s="155">
        <v>3</v>
      </c>
      <c r="I44" s="155">
        <v>0</v>
      </c>
      <c r="J44" s="155">
        <v>2</v>
      </c>
      <c r="K44" s="155"/>
      <c r="L44" s="155"/>
      <c r="M44" s="155"/>
      <c r="N44" s="155"/>
      <c r="O44" s="155"/>
      <c r="P44" s="229"/>
      <c r="Q44" s="228">
        <f t="shared" si="8"/>
        <v>7</v>
      </c>
    </row>
    <row r="45" spans="1:17" ht="19.5" customHeight="1" thickBot="1" x14ac:dyDescent="0.25">
      <c r="B45" s="398" t="s">
        <v>138</v>
      </c>
      <c r="C45" s="375"/>
      <c r="D45" s="376"/>
      <c r="E45" s="157">
        <v>0</v>
      </c>
      <c r="F45" s="158">
        <v>0</v>
      </c>
      <c r="G45" s="158">
        <v>0</v>
      </c>
      <c r="H45" s="158">
        <v>1</v>
      </c>
      <c r="I45" s="158">
        <v>0</v>
      </c>
      <c r="J45" s="158">
        <v>0</v>
      </c>
      <c r="K45" s="158"/>
      <c r="L45" s="158"/>
      <c r="M45" s="158"/>
      <c r="N45" s="158"/>
      <c r="O45" s="158"/>
      <c r="P45" s="230"/>
      <c r="Q45" s="231">
        <f t="shared" si="8"/>
        <v>1</v>
      </c>
    </row>
    <row r="46" spans="1:17" s="17" customFormat="1" ht="19.5" customHeight="1" thickTop="1" thickBot="1" x14ac:dyDescent="0.25">
      <c r="B46" s="399" t="str">
        <f>"TOTAL "&amp;C35&amp;" ="</f>
        <v>TOTAL NOAs =</v>
      </c>
      <c r="C46" s="377"/>
      <c r="D46" s="378"/>
      <c r="E46" s="159">
        <f t="shared" ref="E46:P46" si="9">SUM(E36:E45)</f>
        <v>16</v>
      </c>
      <c r="F46" s="160">
        <f t="shared" si="9"/>
        <v>26</v>
      </c>
      <c r="G46" s="160">
        <f t="shared" si="9"/>
        <v>21</v>
      </c>
      <c r="H46" s="160">
        <f t="shared" si="9"/>
        <v>21</v>
      </c>
      <c r="I46" s="160">
        <f t="shared" si="9"/>
        <v>27</v>
      </c>
      <c r="J46" s="160">
        <f t="shared" si="9"/>
        <v>27</v>
      </c>
      <c r="K46" s="160">
        <f t="shared" si="9"/>
        <v>0</v>
      </c>
      <c r="L46" s="160">
        <f t="shared" si="9"/>
        <v>0</v>
      </c>
      <c r="M46" s="160">
        <f t="shared" si="9"/>
        <v>0</v>
      </c>
      <c r="N46" s="160">
        <f t="shared" si="9"/>
        <v>0</v>
      </c>
      <c r="O46" s="160">
        <f t="shared" si="9"/>
        <v>0</v>
      </c>
      <c r="P46" s="215">
        <f t="shared" si="9"/>
        <v>0</v>
      </c>
      <c r="Q46" s="232">
        <f t="shared" si="8"/>
        <v>138</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customSheetViews>
    <customSheetView guid="{AB5B0604-EEE6-4F25-9707-CA69CD6A2BCC}" hiddenRows="1" topLeftCell="D21">
      <selection activeCell="I44" sqref="I44"/>
      <pageMargins left="0" right="0" top="0" bottom="0" header="0" footer="0"/>
      <printOptions horizontalCentered="1"/>
      <pageSetup scale="63"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15B28141-8A0D-4000-9080-23B522B4F317}" hiddenRows="1" topLeftCell="D21">
      <selection activeCell="I44" sqref="I44"/>
      <pageMargins left="0" right="0" top="0" bottom="0" header="0" footer="0"/>
      <printOptions horizontalCentered="1"/>
      <pageSetup scale="63"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hiddenRows="1" topLeftCell="D22">
      <selection activeCell="J44" sqref="J44"/>
      <pageMargins left="0" right="0" top="0" bottom="0" header="0" footer="0"/>
      <printOptions horizontalCentered="1"/>
      <pageSetup scale="63"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xr:uid="{00000000-0002-0000-0100-000000000000}">
      <formula1>-400000000</formula1>
      <formula2>400000000</formula2>
    </dataValidation>
    <dataValidation type="whole" operator="greaterThanOrEqual" allowBlank="1" showInputMessage="1" showErrorMessage="1" sqref="O7:Q7" xr:uid="{9B178926-B0D5-4983-A5A9-8F3288D79795}">
      <formula1>0</formula1>
    </dataValidation>
    <dataValidation type="whole" allowBlank="1" showInputMessage="1" showErrorMessage="1" sqref="E23:P31 E36:P45" xr:uid="{9667BF78-720F-4601-9181-812D06B0B71B}">
      <formula1>0</formula1>
      <formula2>400000000</formula2>
    </dataValidation>
  </dataValidations>
  <printOptions horizontalCentered="1"/>
  <pageMargins left="0" right="0" top="0" bottom="0" header="0" footer="0"/>
  <pageSetup scale="63" fitToWidth="0" fitToHeight="0" orientation="landscape" r:id="rId4"/>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79"/>
  <sheetViews>
    <sheetView topLeftCell="B34" zoomScaleNormal="100" zoomScaleSheetLayoutView="100" zoomScalePageLayoutView="75" workbookViewId="0">
      <selection activeCell="D80" sqref="D80"/>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Pasco</v>
      </c>
      <c r="E4" s="400"/>
      <c r="F4" s="8"/>
      <c r="G4" s="133" t="s">
        <v>308</v>
      </c>
      <c r="H4" s="412" t="s">
        <v>402</v>
      </c>
      <c r="I4" s="412"/>
      <c r="K4" s="133" t="s">
        <v>3</v>
      </c>
      <c r="L4" s="233">
        <v>1</v>
      </c>
      <c r="N4" s="1"/>
      <c r="O4" s="1"/>
      <c r="R4" s="411" t="s">
        <v>429</v>
      </c>
      <c r="S4" s="411"/>
    </row>
    <row r="5" spans="1:19" ht="24" customHeight="1" x14ac:dyDescent="0.3">
      <c r="A5" s="7"/>
      <c r="C5" s="133" t="s">
        <v>73</v>
      </c>
      <c r="D5" s="413" t="str">
        <f>IF('Sub Cases Monthly'!D5="","",'Sub Cases Monthly'!D5)</f>
        <v>Leonard Mattison</v>
      </c>
      <c r="E5" s="413"/>
      <c r="F5" s="8"/>
      <c r="N5" s="9"/>
      <c r="R5" s="411"/>
      <c r="S5" s="411"/>
    </row>
    <row r="6" spans="1:19" ht="24" customHeight="1" x14ac:dyDescent="0.2">
      <c r="A6" s="7"/>
      <c r="C6" s="133" t="s">
        <v>84</v>
      </c>
      <c r="D6" s="400" t="str">
        <f>IF('Sub Cases Monthly'!D6="","",'Sub Cases Monthly'!D6)</f>
        <v>LMattison@pascoclerk.com</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1236</v>
      </c>
      <c r="H11" s="92">
        <f>SUM('Outputs Monthly'!H10:J10)</f>
        <v>1239</v>
      </c>
      <c r="I11" s="92">
        <f>SUM('Outputs Monthly'!K10:M10)</f>
        <v>0</v>
      </c>
      <c r="J11" s="93">
        <f>SUM('Outputs Monthly'!N10:P10)</f>
        <v>0</v>
      </c>
      <c r="K11" s="94">
        <f>SUM(G11:J11)</f>
        <v>2475</v>
      </c>
      <c r="L11" s="436"/>
      <c r="M11" s="439"/>
      <c r="N11" s="442"/>
      <c r="O11" s="439"/>
      <c r="P11" s="442"/>
      <c r="Q11" s="448"/>
      <c r="R11" s="445"/>
      <c r="S11" s="451"/>
    </row>
    <row r="12" spans="1:19" ht="19.5" customHeight="1" thickBot="1" x14ac:dyDescent="0.25">
      <c r="B12" s="422"/>
      <c r="C12" s="423"/>
      <c r="D12" s="130" t="s">
        <v>251</v>
      </c>
      <c r="E12" s="432"/>
      <c r="F12" s="415"/>
      <c r="G12" s="95">
        <v>1232</v>
      </c>
      <c r="H12" s="96">
        <v>1237</v>
      </c>
      <c r="I12" s="96"/>
      <c r="J12" s="97"/>
      <c r="K12" s="98">
        <f>SUM(G12:J12)</f>
        <v>2469</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0.99680000000000002</v>
      </c>
      <c r="H13" s="100">
        <f t="shared" ref="H13:K13" si="4">IF(H11=0,1,IFERROR(ROUND(H12/H11,4),0))</f>
        <v>0.99839999999999995</v>
      </c>
      <c r="I13" s="100">
        <f t="shared" si="4"/>
        <v>1</v>
      </c>
      <c r="J13" s="101">
        <f t="shared" si="4"/>
        <v>1</v>
      </c>
      <c r="K13" s="102">
        <f t="shared" si="4"/>
        <v>0.99760000000000004</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1785</v>
      </c>
      <c r="H14" s="92">
        <f>SUM('Outputs Monthly'!H11:J11)</f>
        <v>1827</v>
      </c>
      <c r="I14" s="92">
        <f>SUM('Outputs Monthly'!K11:M11)</f>
        <v>0</v>
      </c>
      <c r="J14" s="93">
        <f>SUM('Outputs Monthly'!N11:P11)</f>
        <v>0</v>
      </c>
      <c r="K14" s="94">
        <f>SUM(G14:J14)</f>
        <v>3612</v>
      </c>
      <c r="L14" s="436"/>
      <c r="M14" s="439"/>
      <c r="N14" s="442"/>
      <c r="O14" s="439"/>
      <c r="P14" s="442"/>
      <c r="Q14" s="448"/>
      <c r="R14" s="445"/>
      <c r="S14" s="451"/>
    </row>
    <row r="15" spans="1:19" s="1" customFormat="1" ht="19.5" customHeight="1" thickBot="1" x14ac:dyDescent="0.25">
      <c r="B15" s="422"/>
      <c r="C15" s="423"/>
      <c r="D15" s="130" t="s">
        <v>263</v>
      </c>
      <c r="E15" s="432"/>
      <c r="F15" s="415"/>
      <c r="G15" s="95">
        <v>1735</v>
      </c>
      <c r="H15" s="96">
        <v>1816</v>
      </c>
      <c r="I15" s="96"/>
      <c r="J15" s="97"/>
      <c r="K15" s="98">
        <f>SUM(G15:J15)</f>
        <v>3551</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0.97199999999999998</v>
      </c>
      <c r="H16" s="100">
        <f t="shared" ref="H16" si="5">IF(H14=0,1,IFERROR(ROUND(H15/H14,4),0))</f>
        <v>0.99399999999999999</v>
      </c>
      <c r="I16" s="100">
        <f t="shared" ref="I16" si="6">IF(I14=0,1,IFERROR(ROUND(I15/I14,4),0))</f>
        <v>1</v>
      </c>
      <c r="J16" s="101">
        <f t="shared" ref="J16" si="7">IF(J14=0,1,IFERROR(ROUND(J15/J14,4),0))</f>
        <v>1</v>
      </c>
      <c r="K16" s="102">
        <f t="shared" ref="K16" si="8">IF(K14=0,1,IFERROR(ROUND(K15/K14,4),0))</f>
        <v>0.98309999999999997</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252</v>
      </c>
      <c r="H17" s="92">
        <f>SUM('Outputs Monthly'!H12:J12)</f>
        <v>261</v>
      </c>
      <c r="I17" s="92">
        <f>SUM('Outputs Monthly'!K12:M12)</f>
        <v>0</v>
      </c>
      <c r="J17" s="93">
        <f>SUM('Outputs Monthly'!N12:P12)</f>
        <v>0</v>
      </c>
      <c r="K17" s="94">
        <f>SUM(G17:J17)</f>
        <v>513</v>
      </c>
      <c r="L17" s="436"/>
      <c r="M17" s="439"/>
      <c r="N17" s="442"/>
      <c r="O17" s="439"/>
      <c r="P17" s="442"/>
      <c r="Q17" s="448"/>
      <c r="R17" s="445"/>
      <c r="S17" s="451"/>
    </row>
    <row r="18" spans="2:19" s="1" customFormat="1" ht="19.5" customHeight="1" thickBot="1" x14ac:dyDescent="0.25">
      <c r="B18" s="422"/>
      <c r="C18" s="423"/>
      <c r="D18" s="130" t="s">
        <v>251</v>
      </c>
      <c r="E18" s="432"/>
      <c r="F18" s="415"/>
      <c r="G18" s="95">
        <v>239</v>
      </c>
      <c r="H18" s="96">
        <v>261</v>
      </c>
      <c r="I18" s="96"/>
      <c r="J18" s="97"/>
      <c r="K18" s="98">
        <f>SUM(G18:J18)</f>
        <v>500</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0.94840000000000002</v>
      </c>
      <c r="H19" s="100">
        <f t="shared" ref="H19" si="9">IF(H17=0,1,IFERROR(ROUND(H18/H17,4),0))</f>
        <v>1</v>
      </c>
      <c r="I19" s="100">
        <f t="shared" ref="I19" si="10">IF(I17=0,1,IFERROR(ROUND(I18/I17,4),0))</f>
        <v>1</v>
      </c>
      <c r="J19" s="101">
        <f t="shared" ref="J19" si="11">IF(J17=0,1,IFERROR(ROUND(J18/J17,4),0))</f>
        <v>1</v>
      </c>
      <c r="K19" s="102">
        <f t="shared" ref="K19" si="12">IF(K17=0,1,IFERROR(ROUND(K18/K17,4),0))</f>
        <v>0.97470000000000001</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1086</v>
      </c>
      <c r="H20" s="92">
        <f>SUM('Outputs Monthly'!H13:J13)</f>
        <v>1092</v>
      </c>
      <c r="I20" s="92">
        <f>SUM('Outputs Monthly'!K13:M13)</f>
        <v>0</v>
      </c>
      <c r="J20" s="93">
        <f>SUM('Outputs Monthly'!N13:P13)</f>
        <v>0</v>
      </c>
      <c r="K20" s="94">
        <f>SUM(G20:J20)</f>
        <v>2178</v>
      </c>
      <c r="L20" s="436"/>
      <c r="M20" s="439"/>
      <c r="N20" s="442"/>
      <c r="O20" s="439"/>
      <c r="P20" s="442"/>
      <c r="Q20" s="448"/>
      <c r="R20" s="445"/>
      <c r="S20" s="451"/>
    </row>
    <row r="21" spans="2:19" s="1" customFormat="1" ht="19.5" customHeight="1" thickBot="1" x14ac:dyDescent="0.25">
      <c r="B21" s="422"/>
      <c r="C21" s="423"/>
      <c r="D21" s="130" t="s">
        <v>263</v>
      </c>
      <c r="E21" s="432"/>
      <c r="F21" s="415"/>
      <c r="G21" s="95">
        <v>1079</v>
      </c>
      <c r="H21" s="96">
        <v>1086</v>
      </c>
      <c r="I21" s="96"/>
      <c r="J21" s="97"/>
      <c r="K21" s="98">
        <f>SUM(G21:J21)</f>
        <v>2165</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0.99360000000000004</v>
      </c>
      <c r="H22" s="100">
        <f t="shared" ref="H22" si="13">IF(H20=0,1,IFERROR(ROUND(H21/H20,4),0))</f>
        <v>0.99450000000000005</v>
      </c>
      <c r="I22" s="100">
        <f t="shared" ref="I22" si="14">IF(I20=0,1,IFERROR(ROUND(I21/I20,4),0))</f>
        <v>1</v>
      </c>
      <c r="J22" s="101">
        <f t="shared" ref="J22" si="15">IF(J20=0,1,IFERROR(ROUND(J21/J20,4),0))</f>
        <v>1</v>
      </c>
      <c r="K22" s="102">
        <f t="shared" ref="K22" si="16">IF(K20=0,1,IFERROR(ROUND(K21/K20,4),0))</f>
        <v>0.99399999999999999</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712</v>
      </c>
      <c r="H23" s="92">
        <f>SUM('Outputs Monthly'!H14:J14)</f>
        <v>823</v>
      </c>
      <c r="I23" s="92">
        <f>SUM('Outputs Monthly'!K14:M14)</f>
        <v>0</v>
      </c>
      <c r="J23" s="93">
        <f>SUM('Outputs Monthly'!N14:P14)</f>
        <v>0</v>
      </c>
      <c r="K23" s="94">
        <f>SUM(G23:J23)</f>
        <v>1535</v>
      </c>
      <c r="L23" s="436"/>
      <c r="M23" s="439"/>
      <c r="N23" s="442"/>
      <c r="O23" s="439"/>
      <c r="P23" s="442"/>
      <c r="Q23" s="448"/>
      <c r="R23" s="445"/>
      <c r="S23" s="451"/>
    </row>
    <row r="24" spans="2:19" s="1" customFormat="1" ht="19.5" customHeight="1" thickBot="1" x14ac:dyDescent="0.25">
      <c r="B24" s="422"/>
      <c r="C24" s="423"/>
      <c r="D24" s="130" t="s">
        <v>251</v>
      </c>
      <c r="E24" s="432"/>
      <c r="F24" s="415"/>
      <c r="G24" s="95">
        <v>651</v>
      </c>
      <c r="H24" s="96">
        <v>823</v>
      </c>
      <c r="I24" s="96"/>
      <c r="J24" s="97"/>
      <c r="K24" s="98">
        <f>SUM(G24:J24)</f>
        <v>1474</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0.9143</v>
      </c>
      <c r="H25" s="100">
        <f t="shared" ref="H25" si="17">IF(H23=0,1,IFERROR(ROUND(H24/H23,4),0))</f>
        <v>1</v>
      </c>
      <c r="I25" s="100">
        <f t="shared" ref="I25" si="18">IF(I23=0,1,IFERROR(ROUND(I24/I23,4),0))</f>
        <v>1</v>
      </c>
      <c r="J25" s="101">
        <f t="shared" ref="J25" si="19">IF(J23=0,1,IFERROR(ROUND(J24/J23,4),0))</f>
        <v>1</v>
      </c>
      <c r="K25" s="102">
        <f t="shared" ref="K25" si="20">IF(K23=0,1,IFERROR(ROUND(K24/K23,4),0))</f>
        <v>0.96030000000000004</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2870</v>
      </c>
      <c r="H26" s="92">
        <f>SUM('Outputs Monthly'!H15:J15)</f>
        <v>2784</v>
      </c>
      <c r="I26" s="92">
        <f>SUM('Outputs Monthly'!K15:M15)</f>
        <v>0</v>
      </c>
      <c r="J26" s="93">
        <f>SUM('Outputs Monthly'!N15:P15)</f>
        <v>0</v>
      </c>
      <c r="K26" s="94">
        <f>SUM(G26:J26)</f>
        <v>5654</v>
      </c>
      <c r="L26" s="436"/>
      <c r="M26" s="439"/>
      <c r="N26" s="442"/>
      <c r="O26" s="439"/>
      <c r="P26" s="442"/>
      <c r="Q26" s="448"/>
      <c r="R26" s="445"/>
      <c r="S26" s="451"/>
    </row>
    <row r="27" spans="2:19" s="1" customFormat="1" ht="19.5" customHeight="1" thickBot="1" x14ac:dyDescent="0.25">
      <c r="B27" s="422"/>
      <c r="C27" s="423"/>
      <c r="D27" s="130" t="s">
        <v>251</v>
      </c>
      <c r="E27" s="432"/>
      <c r="F27" s="415"/>
      <c r="G27" s="95">
        <v>2838</v>
      </c>
      <c r="H27" s="96">
        <v>2770</v>
      </c>
      <c r="I27" s="96"/>
      <c r="J27" s="97"/>
      <c r="K27" s="98">
        <f>SUM(G27:J27)</f>
        <v>5608</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0.9889</v>
      </c>
      <c r="H28" s="100">
        <f t="shared" ref="H28" si="21">IF(H26=0,1,IFERROR(ROUND(H27/H26,4),0))</f>
        <v>0.995</v>
      </c>
      <c r="I28" s="100">
        <f t="shared" ref="I28" si="22">IF(I26=0,1,IFERROR(ROUND(I27/I26,4),0))</f>
        <v>1</v>
      </c>
      <c r="J28" s="101">
        <f t="shared" ref="J28" si="23">IF(J26=0,1,IFERROR(ROUND(J27/J26,4),0))</f>
        <v>1</v>
      </c>
      <c r="K28" s="102">
        <f t="shared" ref="K28" si="24">IF(K26=0,1,IFERROR(ROUND(K27/K26,4),0))</f>
        <v>0.9919</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1958</v>
      </c>
      <c r="H29" s="92">
        <f>SUM('Outputs Monthly'!H16:J16)</f>
        <v>1946</v>
      </c>
      <c r="I29" s="92">
        <f>SUM('Outputs Monthly'!K16:M16)</f>
        <v>0</v>
      </c>
      <c r="J29" s="93">
        <f>SUM('Outputs Monthly'!N16:P16)</f>
        <v>0</v>
      </c>
      <c r="K29" s="94">
        <f>SUM(G29:J29)</f>
        <v>3904</v>
      </c>
      <c r="L29" s="436"/>
      <c r="M29" s="439"/>
      <c r="N29" s="442"/>
      <c r="O29" s="439"/>
      <c r="P29" s="442"/>
      <c r="Q29" s="448"/>
      <c r="R29" s="445"/>
      <c r="S29" s="451"/>
    </row>
    <row r="30" spans="2:19" s="1" customFormat="1" ht="19.5" customHeight="1" thickBot="1" x14ac:dyDescent="0.25">
      <c r="B30" s="422"/>
      <c r="C30" s="423"/>
      <c r="D30" s="130" t="s">
        <v>251</v>
      </c>
      <c r="E30" s="432"/>
      <c r="F30" s="415"/>
      <c r="G30" s="95">
        <v>1915</v>
      </c>
      <c r="H30" s="96">
        <v>1915</v>
      </c>
      <c r="I30" s="96"/>
      <c r="J30" s="97"/>
      <c r="K30" s="98">
        <f>SUM(G30:J30)</f>
        <v>3830</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0.97799999999999998</v>
      </c>
      <c r="H31" s="100">
        <f t="shared" ref="H31" si="25">IF(H29=0,1,IFERROR(ROUND(H30/H29,4),0))</f>
        <v>0.98409999999999997</v>
      </c>
      <c r="I31" s="100">
        <f t="shared" ref="I31" si="26">IF(I29=0,1,IFERROR(ROUND(I30/I29,4),0))</f>
        <v>1</v>
      </c>
      <c r="J31" s="101">
        <f t="shared" ref="J31" si="27">IF(J29=0,1,IFERROR(ROUND(J30/J29,4),0))</f>
        <v>1</v>
      </c>
      <c r="K31" s="102">
        <f t="shared" ref="K31" si="28">IF(K29=0,1,IFERROR(ROUND(K30/K29,4),0))</f>
        <v>0.98099999999999998</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1623</v>
      </c>
      <c r="H32" s="92">
        <f>SUM('Outputs Monthly'!H17:J17)</f>
        <v>1583</v>
      </c>
      <c r="I32" s="92">
        <f>SUM('Outputs Monthly'!K17:M17)</f>
        <v>0</v>
      </c>
      <c r="J32" s="93">
        <f>SUM('Outputs Monthly'!N17:P17)</f>
        <v>0</v>
      </c>
      <c r="K32" s="94">
        <f>SUM(G32:J32)</f>
        <v>3206</v>
      </c>
      <c r="L32" s="436"/>
      <c r="M32" s="439"/>
      <c r="N32" s="442"/>
      <c r="O32" s="439"/>
      <c r="P32" s="442"/>
      <c r="Q32" s="448"/>
      <c r="R32" s="445"/>
      <c r="S32" s="451"/>
    </row>
    <row r="33" spans="1:19" s="1" customFormat="1" ht="19.5" customHeight="1" thickBot="1" x14ac:dyDescent="0.25">
      <c r="B33" s="422"/>
      <c r="C33" s="423"/>
      <c r="D33" s="130" t="s">
        <v>263</v>
      </c>
      <c r="E33" s="432"/>
      <c r="F33" s="415"/>
      <c r="G33" s="95">
        <v>1623</v>
      </c>
      <c r="H33" s="96">
        <v>1563</v>
      </c>
      <c r="I33" s="96"/>
      <c r="J33" s="97"/>
      <c r="K33" s="98">
        <f>SUM(G33:J33)</f>
        <v>3186</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1</v>
      </c>
      <c r="H34" s="100">
        <f t="shared" ref="H34" si="29">IF(H32=0,1,IFERROR(ROUND(H33/H32,4),0))</f>
        <v>0.98740000000000006</v>
      </c>
      <c r="I34" s="100">
        <f t="shared" ref="I34" si="30">IF(I32=0,1,IFERROR(ROUND(I33/I32,4),0))</f>
        <v>1</v>
      </c>
      <c r="J34" s="101">
        <f t="shared" ref="J34" si="31">IF(J32=0,1,IFERROR(ROUND(J33/J32,4),0))</f>
        <v>1</v>
      </c>
      <c r="K34" s="102">
        <f t="shared" ref="K34" si="32">IF(K32=0,1,IFERROR(ROUND(K33/K32,4),0))</f>
        <v>0.99380000000000002</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69</v>
      </c>
      <c r="H35" s="92">
        <f>SUM('Outputs Monthly'!H18:J18)</f>
        <v>66</v>
      </c>
      <c r="I35" s="92">
        <f>SUM('Outputs Monthly'!K18:M18)</f>
        <v>0</v>
      </c>
      <c r="J35" s="93">
        <f>SUM('Outputs Monthly'!N18:P18)</f>
        <v>0</v>
      </c>
      <c r="K35" s="94">
        <f>SUM(G35:J35)</f>
        <v>135</v>
      </c>
      <c r="L35" s="436"/>
      <c r="M35" s="439"/>
      <c r="N35" s="442"/>
      <c r="O35" s="439"/>
      <c r="P35" s="442"/>
      <c r="Q35" s="448"/>
      <c r="R35" s="445"/>
      <c r="S35" s="451"/>
    </row>
    <row r="36" spans="1:19" s="1" customFormat="1" ht="19.5" customHeight="1" thickBot="1" x14ac:dyDescent="0.25">
      <c r="B36" s="422"/>
      <c r="C36" s="423"/>
      <c r="D36" s="130" t="s">
        <v>251</v>
      </c>
      <c r="E36" s="432"/>
      <c r="F36" s="415"/>
      <c r="G36" s="95">
        <v>69</v>
      </c>
      <c r="H36" s="96">
        <v>66</v>
      </c>
      <c r="I36" s="96"/>
      <c r="J36" s="97"/>
      <c r="K36" s="98">
        <f>SUM(G36:J36)</f>
        <v>135</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1</v>
      </c>
      <c r="I37" s="100">
        <f t="shared" ref="I37" si="34">IF(I35=0,1,IFERROR(ROUND(I36/I35,4),0))</f>
        <v>1</v>
      </c>
      <c r="J37" s="101">
        <f t="shared" ref="J37" si="35">IF(J35=0,1,IFERROR(ROUND(J36/J35,4),0))</f>
        <v>1</v>
      </c>
      <c r="K37" s="102">
        <f t="shared" ref="K37" si="36">IF(K35=0,1,IFERROR(ROUND(K36/K35,4),0))</f>
        <v>1</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7069</v>
      </c>
      <c r="H38" s="92">
        <f>SUM('Outputs Monthly'!H19:J19)</f>
        <v>7191</v>
      </c>
      <c r="I38" s="92">
        <f>SUM('Outputs Monthly'!K19:M19)</f>
        <v>0</v>
      </c>
      <c r="J38" s="93">
        <f>SUM('Outputs Monthly'!N19:P19)</f>
        <v>0</v>
      </c>
      <c r="K38" s="94">
        <f>SUM(G38:J38)</f>
        <v>14260</v>
      </c>
      <c r="L38" s="436"/>
      <c r="M38" s="439"/>
      <c r="N38" s="442"/>
      <c r="O38" s="439"/>
      <c r="P38" s="442"/>
      <c r="Q38" s="448"/>
      <c r="R38" s="445"/>
      <c r="S38" s="451"/>
    </row>
    <row r="39" spans="1:19" s="1" customFormat="1" ht="19.5" customHeight="1" thickBot="1" x14ac:dyDescent="0.25">
      <c r="B39" s="422"/>
      <c r="C39" s="423"/>
      <c r="D39" s="130" t="s">
        <v>271</v>
      </c>
      <c r="E39" s="432"/>
      <c r="F39" s="415"/>
      <c r="G39" s="95">
        <v>7064</v>
      </c>
      <c r="H39" s="96">
        <v>7186</v>
      </c>
      <c r="I39" s="96"/>
      <c r="J39" s="97"/>
      <c r="K39" s="98">
        <f>SUM(G39:J39)</f>
        <v>14250</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0.99929999999999997</v>
      </c>
      <c r="H40" s="100">
        <f t="shared" ref="H40" si="37">IF(H38=0,1,IFERROR(ROUND(H39/H38,4),0))</f>
        <v>0.99929999999999997</v>
      </c>
      <c r="I40" s="100">
        <f t="shared" ref="I40" si="38">IF(I38=0,1,IFERROR(ROUND(I39/I38,4),0))</f>
        <v>1</v>
      </c>
      <c r="J40" s="101">
        <f t="shared" ref="J40" si="39">IF(J38=0,1,IFERROR(ROUND(J39/J38,4),0))</f>
        <v>1</v>
      </c>
      <c r="K40" s="102">
        <f t="shared" ref="K40" si="40">IF(K38=0,1,IFERROR(ROUND(K39/K38,4),0))</f>
        <v>0.99929999999999997</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69995</v>
      </c>
      <c r="H46" s="46">
        <v>66791</v>
      </c>
      <c r="I46" s="46"/>
      <c r="J46" s="47"/>
      <c r="K46" s="35">
        <f>SUM(G46:J46)</f>
        <v>136786</v>
      </c>
      <c r="L46" s="436"/>
      <c r="M46" s="439"/>
      <c r="N46" s="442"/>
      <c r="O46" s="439"/>
      <c r="P46" s="442"/>
      <c r="Q46" s="448"/>
      <c r="R46" s="445"/>
      <c r="S46" s="451"/>
    </row>
    <row r="47" spans="1:19" ht="16.5" thickBot="1" x14ac:dyDescent="0.25">
      <c r="B47" s="422"/>
      <c r="C47" s="423"/>
      <c r="D47" s="130" t="s">
        <v>263</v>
      </c>
      <c r="E47" s="432"/>
      <c r="F47" s="415"/>
      <c r="G47" s="42">
        <v>68754</v>
      </c>
      <c r="H47" s="43">
        <v>66148</v>
      </c>
      <c r="I47" s="43"/>
      <c r="J47" s="44"/>
      <c r="K47" s="37">
        <f>SUM(G47:J47)</f>
        <v>134902</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0.98229999999999995</v>
      </c>
      <c r="H48" s="39">
        <f t="shared" ref="H48" si="45">IF(H46=0,1,IFERROR(ROUND(H47/H46,4),0))</f>
        <v>0.99039999999999995</v>
      </c>
      <c r="I48" s="39">
        <f t="shared" ref="I48" si="46">IF(I46=0,1,IFERROR(ROUND(I47/I46,4),0))</f>
        <v>1</v>
      </c>
      <c r="J48" s="40">
        <f t="shared" ref="J48" si="47">IF(J46=0,1,IFERROR(ROUND(J47/J46,4),0))</f>
        <v>1</v>
      </c>
      <c r="K48" s="41">
        <f t="shared" ref="K48" si="48">IF(K46=0,1,IFERROR(ROUND(K47/K46,4),0))</f>
        <v>0.98619999999999997</v>
      </c>
      <c r="L48" s="438"/>
      <c r="M48" s="441"/>
      <c r="N48" s="444"/>
      <c r="O48" s="441"/>
      <c r="P48" s="444"/>
      <c r="Q48" s="450"/>
      <c r="R48" s="447"/>
      <c r="S48" s="453"/>
    </row>
    <row r="49" spans="1:19" x14ac:dyDescent="0.2">
      <c r="A49" s="1"/>
      <c r="B49" s="420" t="s">
        <v>426</v>
      </c>
      <c r="C49" s="421"/>
      <c r="D49" s="131" t="s">
        <v>247</v>
      </c>
      <c r="E49" s="431">
        <v>0.8</v>
      </c>
      <c r="F49" s="414" t="s">
        <v>260</v>
      </c>
      <c r="G49" s="45">
        <v>34241</v>
      </c>
      <c r="H49" s="46">
        <v>34388</v>
      </c>
      <c r="I49" s="46"/>
      <c r="J49" s="47"/>
      <c r="K49" s="35">
        <f>SUM(G49:J49)</f>
        <v>68629</v>
      </c>
      <c r="L49" s="436"/>
      <c r="M49" s="439"/>
      <c r="N49" s="442"/>
      <c r="O49" s="439"/>
      <c r="P49" s="442"/>
      <c r="Q49" s="448"/>
      <c r="R49" s="445"/>
      <c r="S49" s="451"/>
    </row>
    <row r="50" spans="1:19" ht="16.5" thickBot="1" x14ac:dyDescent="0.25">
      <c r="A50" s="1"/>
      <c r="B50" s="422"/>
      <c r="C50" s="423"/>
      <c r="D50" s="130" t="s">
        <v>263</v>
      </c>
      <c r="E50" s="432"/>
      <c r="F50" s="415"/>
      <c r="G50" s="42">
        <v>33773</v>
      </c>
      <c r="H50" s="43">
        <v>34136</v>
      </c>
      <c r="I50" s="43"/>
      <c r="J50" s="44"/>
      <c r="K50" s="37">
        <f>SUM(G50:J50)</f>
        <v>67909</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0.98629999999999995</v>
      </c>
      <c r="H51" s="39">
        <f t="shared" ref="H51" si="49">IF(H49=0,1,IFERROR(ROUND(H50/H49,4),0))</f>
        <v>0.99270000000000003</v>
      </c>
      <c r="I51" s="39">
        <f t="shared" ref="I51" si="50">IF(I49=0,1,IFERROR(ROUND(I50/I49,4),0))</f>
        <v>1</v>
      </c>
      <c r="J51" s="40">
        <f t="shared" ref="J51" si="51">IF(J49=0,1,IFERROR(ROUND(J50/J49,4),0))</f>
        <v>1</v>
      </c>
      <c r="K51" s="41">
        <f t="shared" ref="K51" si="52">IF(K49=0,1,IFERROR(ROUND(K50/K49,4),0))</f>
        <v>0.98950000000000005</v>
      </c>
      <c r="L51" s="438"/>
      <c r="M51" s="441"/>
      <c r="N51" s="444"/>
      <c r="O51" s="441"/>
      <c r="P51" s="444"/>
      <c r="Q51" s="450"/>
      <c r="R51" s="447"/>
      <c r="S51" s="453"/>
    </row>
    <row r="52" spans="1:19" x14ac:dyDescent="0.2">
      <c r="A52" s="1"/>
      <c r="B52" s="420" t="s">
        <v>428</v>
      </c>
      <c r="C52" s="421"/>
      <c r="D52" s="131" t="s">
        <v>247</v>
      </c>
      <c r="E52" s="431">
        <v>0.8</v>
      </c>
      <c r="F52" s="414" t="s">
        <v>260</v>
      </c>
      <c r="G52" s="45">
        <v>7085</v>
      </c>
      <c r="H52" s="46">
        <v>8683</v>
      </c>
      <c r="I52" s="46"/>
      <c r="J52" s="47"/>
      <c r="K52" s="35">
        <f>SUM(G52:J52)</f>
        <v>15768</v>
      </c>
      <c r="L52" s="436"/>
      <c r="M52" s="439"/>
      <c r="N52" s="442"/>
      <c r="O52" s="439"/>
      <c r="P52" s="442"/>
      <c r="Q52" s="448"/>
      <c r="R52" s="445"/>
      <c r="S52" s="451"/>
    </row>
    <row r="53" spans="1:19" ht="16.5" thickBot="1" x14ac:dyDescent="0.25">
      <c r="A53" s="1"/>
      <c r="B53" s="422"/>
      <c r="C53" s="423"/>
      <c r="D53" s="130" t="s">
        <v>263</v>
      </c>
      <c r="E53" s="432"/>
      <c r="F53" s="415"/>
      <c r="G53" s="42">
        <v>7010</v>
      </c>
      <c r="H53" s="43">
        <v>8612</v>
      </c>
      <c r="I53" s="43"/>
      <c r="J53" s="44"/>
      <c r="K53" s="37">
        <f>SUM(G53:J53)</f>
        <v>15622</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0.98939999999999995</v>
      </c>
      <c r="H54" s="39">
        <f t="shared" ref="H54" si="53">IF(H52=0,1,IFERROR(ROUND(H53/H52,4),0))</f>
        <v>0.99180000000000001</v>
      </c>
      <c r="I54" s="39">
        <f t="shared" ref="I54" si="54">IF(I52=0,1,IFERROR(ROUND(I53/I52,4),0))</f>
        <v>1</v>
      </c>
      <c r="J54" s="40">
        <f t="shared" ref="J54" si="55">IF(J52=0,1,IFERROR(ROUND(J53/J52,4),0))</f>
        <v>1</v>
      </c>
      <c r="K54" s="41">
        <f t="shared" ref="K54" si="56">IF(K52=0,1,IFERROR(ROUND(K53/K52,4),0))</f>
        <v>0.99070000000000003</v>
      </c>
      <c r="L54" s="438"/>
      <c r="M54" s="441"/>
      <c r="N54" s="444"/>
      <c r="O54" s="441"/>
      <c r="P54" s="444"/>
      <c r="Q54" s="450"/>
      <c r="R54" s="447"/>
      <c r="S54" s="453"/>
    </row>
    <row r="55" spans="1:19" x14ac:dyDescent="0.2">
      <c r="A55" s="1"/>
      <c r="B55" s="420" t="s">
        <v>261</v>
      </c>
      <c r="C55" s="421"/>
      <c r="D55" s="131" t="s">
        <v>247</v>
      </c>
      <c r="E55" s="431">
        <v>0.8</v>
      </c>
      <c r="F55" s="414" t="s">
        <v>260</v>
      </c>
      <c r="G55" s="45">
        <v>19455</v>
      </c>
      <c r="H55" s="46">
        <v>20170</v>
      </c>
      <c r="I55" s="46"/>
      <c r="J55" s="47"/>
      <c r="K55" s="35">
        <f>SUM(G55:J55)</f>
        <v>39625</v>
      </c>
      <c r="L55" s="436"/>
      <c r="M55" s="439"/>
      <c r="N55" s="442"/>
      <c r="O55" s="439"/>
      <c r="P55" s="442"/>
      <c r="Q55" s="448"/>
      <c r="R55" s="445"/>
      <c r="S55" s="451"/>
    </row>
    <row r="56" spans="1:19" ht="16.5" thickBot="1" x14ac:dyDescent="0.25">
      <c r="A56" s="1"/>
      <c r="B56" s="422"/>
      <c r="C56" s="423"/>
      <c r="D56" s="130" t="s">
        <v>263</v>
      </c>
      <c r="E56" s="432"/>
      <c r="F56" s="415"/>
      <c r="G56" s="42">
        <v>19148</v>
      </c>
      <c r="H56" s="43">
        <v>20044</v>
      </c>
      <c r="I56" s="43"/>
      <c r="J56" s="44"/>
      <c r="K56" s="37">
        <f>SUM(G56:J56)</f>
        <v>39192</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0.98419999999999996</v>
      </c>
      <c r="H57" s="39">
        <f t="shared" ref="H57" si="57">IF(H55=0,1,IFERROR(ROUND(H56/H55,4),0))</f>
        <v>0.99380000000000002</v>
      </c>
      <c r="I57" s="39">
        <f t="shared" ref="I57" si="58">IF(I55=0,1,IFERROR(ROUND(I56/I55,4),0))</f>
        <v>1</v>
      </c>
      <c r="J57" s="40">
        <f t="shared" ref="J57" si="59">IF(J55=0,1,IFERROR(ROUND(J56/J55,4),0))</f>
        <v>1</v>
      </c>
      <c r="K57" s="41">
        <f t="shared" ref="K57" si="60">IF(K55=0,1,IFERROR(ROUND(K56/K55,4),0))</f>
        <v>0.98909999999999998</v>
      </c>
      <c r="L57" s="438"/>
      <c r="M57" s="441"/>
      <c r="N57" s="444"/>
      <c r="O57" s="441"/>
      <c r="P57" s="444"/>
      <c r="Q57" s="450"/>
      <c r="R57" s="447"/>
      <c r="S57" s="453"/>
    </row>
    <row r="58" spans="1:19" x14ac:dyDescent="0.2">
      <c r="A58" s="1"/>
      <c r="B58" s="420" t="s">
        <v>264</v>
      </c>
      <c r="C58" s="421"/>
      <c r="D58" s="131" t="s">
        <v>247</v>
      </c>
      <c r="E58" s="431">
        <v>0.8</v>
      </c>
      <c r="F58" s="414" t="s">
        <v>260</v>
      </c>
      <c r="G58" s="45">
        <v>34144</v>
      </c>
      <c r="H58" s="46">
        <v>38040</v>
      </c>
      <c r="I58" s="46"/>
      <c r="J58" s="47"/>
      <c r="K58" s="35">
        <f>SUM(G58:J58)</f>
        <v>72184</v>
      </c>
      <c r="L58" s="436"/>
      <c r="M58" s="439"/>
      <c r="N58" s="442"/>
      <c r="O58" s="439"/>
      <c r="P58" s="442"/>
      <c r="Q58" s="448"/>
      <c r="R58" s="445"/>
      <c r="S58" s="451"/>
    </row>
    <row r="59" spans="1:19" ht="16.5" thickBot="1" x14ac:dyDescent="0.25">
      <c r="A59" s="1"/>
      <c r="B59" s="422"/>
      <c r="C59" s="423"/>
      <c r="D59" s="130" t="s">
        <v>263</v>
      </c>
      <c r="E59" s="432"/>
      <c r="F59" s="415"/>
      <c r="G59" s="42">
        <v>33646</v>
      </c>
      <c r="H59" s="43">
        <v>37307</v>
      </c>
      <c r="I59" s="43"/>
      <c r="J59" s="44"/>
      <c r="K59" s="37">
        <f>SUM(G59:J59)</f>
        <v>70953</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0.98540000000000005</v>
      </c>
      <c r="H60" s="39">
        <f t="shared" ref="H60" si="61">IF(H58=0,1,IFERROR(ROUND(H59/H58,4),0))</f>
        <v>0.98070000000000002</v>
      </c>
      <c r="I60" s="39">
        <f t="shared" ref="I60" si="62">IF(I58=0,1,IFERROR(ROUND(I59/I58,4),0))</f>
        <v>1</v>
      </c>
      <c r="J60" s="40">
        <f t="shared" ref="J60" si="63">IF(J58=0,1,IFERROR(ROUND(J59/J58,4),0))</f>
        <v>1</v>
      </c>
      <c r="K60" s="41">
        <f t="shared" ref="K60" si="64">IF(K58=0,1,IFERROR(ROUND(K59/K58,4),0))</f>
        <v>0.9829</v>
      </c>
      <c r="L60" s="438"/>
      <c r="M60" s="441"/>
      <c r="N60" s="444"/>
      <c r="O60" s="441"/>
      <c r="P60" s="444"/>
      <c r="Q60" s="450"/>
      <c r="R60" s="447"/>
      <c r="S60" s="453"/>
    </row>
    <row r="61" spans="1:19" x14ac:dyDescent="0.2">
      <c r="A61" s="1"/>
      <c r="B61" s="420" t="s">
        <v>265</v>
      </c>
      <c r="C61" s="421"/>
      <c r="D61" s="131" t="s">
        <v>247</v>
      </c>
      <c r="E61" s="431">
        <v>0.8</v>
      </c>
      <c r="F61" s="414" t="s">
        <v>260</v>
      </c>
      <c r="G61" s="45">
        <v>51184</v>
      </c>
      <c r="H61" s="46">
        <v>48965</v>
      </c>
      <c r="I61" s="46"/>
      <c r="J61" s="47"/>
      <c r="K61" s="35">
        <f>SUM(G61:J61)</f>
        <v>100149</v>
      </c>
      <c r="L61" s="436"/>
      <c r="M61" s="439"/>
      <c r="N61" s="442"/>
      <c r="O61" s="439"/>
      <c r="P61" s="442"/>
      <c r="Q61" s="448"/>
      <c r="R61" s="445"/>
      <c r="S61" s="451"/>
    </row>
    <row r="62" spans="1:19" ht="16.5" thickBot="1" x14ac:dyDescent="0.25">
      <c r="A62" s="1"/>
      <c r="B62" s="422"/>
      <c r="C62" s="423"/>
      <c r="D62" s="130" t="s">
        <v>263</v>
      </c>
      <c r="E62" s="432"/>
      <c r="F62" s="415"/>
      <c r="G62" s="42">
        <v>50102</v>
      </c>
      <c r="H62" s="43">
        <v>47908</v>
      </c>
      <c r="I62" s="43"/>
      <c r="J62" s="44"/>
      <c r="K62" s="37">
        <f>SUM(G62:J62)</f>
        <v>98010</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0.97889999999999999</v>
      </c>
      <c r="H63" s="39">
        <f t="shared" ref="H63" si="65">IF(H61=0,1,IFERROR(ROUND(H62/H61,4),0))</f>
        <v>0.97840000000000005</v>
      </c>
      <c r="I63" s="39">
        <f t="shared" ref="I63" si="66">IF(I61=0,1,IFERROR(ROUND(I62/I61,4),0))</f>
        <v>1</v>
      </c>
      <c r="J63" s="40">
        <f t="shared" ref="J63" si="67">IF(J61=0,1,IFERROR(ROUND(J62/J61,4),0))</f>
        <v>1</v>
      </c>
      <c r="K63" s="41">
        <f t="shared" ref="K63" si="68">IF(K61=0,1,IFERROR(ROUND(K62/K61,4),0))</f>
        <v>0.97860000000000003</v>
      </c>
      <c r="L63" s="438"/>
      <c r="M63" s="441"/>
      <c r="N63" s="444"/>
      <c r="O63" s="441"/>
      <c r="P63" s="444"/>
      <c r="Q63" s="450"/>
      <c r="R63" s="447"/>
      <c r="S63" s="453"/>
    </row>
    <row r="64" spans="1:19" x14ac:dyDescent="0.2">
      <c r="A64" s="1"/>
      <c r="B64" s="420" t="s">
        <v>266</v>
      </c>
      <c r="C64" s="421"/>
      <c r="D64" s="131" t="s">
        <v>247</v>
      </c>
      <c r="E64" s="431">
        <v>0.8</v>
      </c>
      <c r="F64" s="414" t="s">
        <v>260</v>
      </c>
      <c r="G64" s="45">
        <v>22635</v>
      </c>
      <c r="H64" s="46">
        <v>22925</v>
      </c>
      <c r="I64" s="46"/>
      <c r="J64" s="47"/>
      <c r="K64" s="35">
        <f>SUM(G64:J64)</f>
        <v>45560</v>
      </c>
      <c r="L64" s="436"/>
      <c r="M64" s="439"/>
      <c r="N64" s="442"/>
      <c r="O64" s="439"/>
      <c r="P64" s="442"/>
      <c r="Q64" s="448"/>
      <c r="R64" s="445"/>
      <c r="S64" s="451"/>
    </row>
    <row r="65" spans="1:19" ht="16.5" thickBot="1" x14ac:dyDescent="0.25">
      <c r="A65" s="1"/>
      <c r="B65" s="422"/>
      <c r="C65" s="423"/>
      <c r="D65" s="130" t="s">
        <v>263</v>
      </c>
      <c r="E65" s="432"/>
      <c r="F65" s="415"/>
      <c r="G65" s="42">
        <v>22489</v>
      </c>
      <c r="H65" s="43">
        <v>22834</v>
      </c>
      <c r="I65" s="43"/>
      <c r="J65" s="44"/>
      <c r="K65" s="37">
        <f>SUM(G65:J65)</f>
        <v>45323</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0.99350000000000005</v>
      </c>
      <c r="H66" s="39">
        <f t="shared" ref="H66" si="69">IF(H64=0,1,IFERROR(ROUND(H65/H64,4),0))</f>
        <v>0.996</v>
      </c>
      <c r="I66" s="39">
        <f t="shared" ref="I66" si="70">IF(I64=0,1,IFERROR(ROUND(I65/I64,4),0))</f>
        <v>1</v>
      </c>
      <c r="J66" s="40">
        <f t="shared" ref="J66" si="71">IF(J64=0,1,IFERROR(ROUND(J65/J64,4),0))</f>
        <v>1</v>
      </c>
      <c r="K66" s="41">
        <f t="shared" ref="K66" si="72">IF(K64=0,1,IFERROR(ROUND(K65/K64,4),0))</f>
        <v>0.99480000000000002</v>
      </c>
      <c r="L66" s="438"/>
      <c r="M66" s="441"/>
      <c r="N66" s="444"/>
      <c r="O66" s="441"/>
      <c r="P66" s="444"/>
      <c r="Q66" s="450"/>
      <c r="R66" s="447"/>
      <c r="S66" s="453"/>
    </row>
    <row r="67" spans="1:19" x14ac:dyDescent="0.2">
      <c r="A67" s="1"/>
      <c r="B67" s="420" t="s">
        <v>267</v>
      </c>
      <c r="C67" s="421"/>
      <c r="D67" s="131" t="s">
        <v>247</v>
      </c>
      <c r="E67" s="431">
        <v>0.8</v>
      </c>
      <c r="F67" s="414" t="s">
        <v>260</v>
      </c>
      <c r="G67" s="45">
        <v>42371</v>
      </c>
      <c r="H67" s="46">
        <v>43444</v>
      </c>
      <c r="I67" s="46"/>
      <c r="J67" s="47"/>
      <c r="K67" s="35">
        <f>SUM(G67:J67)</f>
        <v>85815</v>
      </c>
      <c r="L67" s="436"/>
      <c r="M67" s="439"/>
      <c r="N67" s="442"/>
      <c r="O67" s="439"/>
      <c r="P67" s="442"/>
      <c r="Q67" s="448"/>
      <c r="R67" s="445"/>
      <c r="S67" s="451"/>
    </row>
    <row r="68" spans="1:19" ht="16.5" thickBot="1" x14ac:dyDescent="0.25">
      <c r="A68" s="1"/>
      <c r="B68" s="422"/>
      <c r="C68" s="423"/>
      <c r="D68" s="130" t="s">
        <v>263</v>
      </c>
      <c r="E68" s="432"/>
      <c r="F68" s="415"/>
      <c r="G68" s="42">
        <v>41672</v>
      </c>
      <c r="H68" s="43">
        <v>42580</v>
      </c>
      <c r="I68" s="43"/>
      <c r="J68" s="44"/>
      <c r="K68" s="37">
        <f>SUM(G68:J68)</f>
        <v>84252</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0.98350000000000004</v>
      </c>
      <c r="H69" s="39">
        <f t="shared" ref="H69" si="73">IF(H67=0,1,IFERROR(ROUND(H68/H67,4),0))</f>
        <v>0.98009999999999997</v>
      </c>
      <c r="I69" s="39">
        <f t="shared" ref="I69" si="74">IF(I67=0,1,IFERROR(ROUND(I68/I67,4),0))</f>
        <v>1</v>
      </c>
      <c r="J69" s="40">
        <f t="shared" ref="J69" si="75">IF(J67=0,1,IFERROR(ROUND(J68/J67,4),0))</f>
        <v>1</v>
      </c>
      <c r="K69" s="41">
        <f t="shared" ref="K69" si="76">IF(K67=0,1,IFERROR(ROUND(K68/K67,4),0))</f>
        <v>0.98180000000000001</v>
      </c>
      <c r="L69" s="438"/>
      <c r="M69" s="441"/>
      <c r="N69" s="444"/>
      <c r="O69" s="441"/>
      <c r="P69" s="444"/>
      <c r="Q69" s="450"/>
      <c r="R69" s="447"/>
      <c r="S69" s="453"/>
    </row>
    <row r="70" spans="1:19" x14ac:dyDescent="0.2">
      <c r="A70" s="1"/>
      <c r="B70" s="420" t="s">
        <v>268</v>
      </c>
      <c r="C70" s="421"/>
      <c r="D70" s="131" t="s">
        <v>247</v>
      </c>
      <c r="E70" s="431">
        <v>0.8</v>
      </c>
      <c r="F70" s="414" t="s">
        <v>260</v>
      </c>
      <c r="G70" s="45">
        <v>7771</v>
      </c>
      <c r="H70" s="46">
        <v>8075</v>
      </c>
      <c r="I70" s="46"/>
      <c r="J70" s="47"/>
      <c r="K70" s="35">
        <f>SUM(G70:J70)</f>
        <v>15846</v>
      </c>
      <c r="L70" s="436"/>
      <c r="M70" s="439"/>
      <c r="N70" s="442"/>
      <c r="O70" s="439"/>
      <c r="P70" s="442"/>
      <c r="Q70" s="448"/>
      <c r="R70" s="445"/>
      <c r="S70" s="451"/>
    </row>
    <row r="71" spans="1:19" ht="16.5" thickBot="1" x14ac:dyDescent="0.25">
      <c r="A71" s="1"/>
      <c r="B71" s="422"/>
      <c r="C71" s="423"/>
      <c r="D71" s="130" t="s">
        <v>263</v>
      </c>
      <c r="E71" s="432"/>
      <c r="F71" s="415"/>
      <c r="G71" s="42">
        <v>7721</v>
      </c>
      <c r="H71" s="43">
        <v>8050</v>
      </c>
      <c r="I71" s="43"/>
      <c r="J71" s="44"/>
      <c r="K71" s="37">
        <f>SUM(G71:J71)</f>
        <v>15771</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0.99360000000000004</v>
      </c>
      <c r="H72" s="39">
        <f t="shared" ref="H72" si="77">IF(H70=0,1,IFERROR(ROUND(H71/H70,4),0))</f>
        <v>0.99690000000000001</v>
      </c>
      <c r="I72" s="39">
        <f t="shared" ref="I72" si="78">IF(I70=0,1,IFERROR(ROUND(I71/I70,4),0))</f>
        <v>1</v>
      </c>
      <c r="J72" s="40">
        <f t="shared" ref="J72" si="79">IF(J70=0,1,IFERROR(ROUND(J71/J70,4),0))</f>
        <v>1</v>
      </c>
      <c r="K72" s="41">
        <f t="shared" ref="K72" si="80">IF(K70=0,1,IFERROR(ROUND(K71/K70,4),0))</f>
        <v>0.99529999999999996</v>
      </c>
      <c r="L72" s="438"/>
      <c r="M72" s="441"/>
      <c r="N72" s="444"/>
      <c r="O72" s="441"/>
      <c r="P72" s="444"/>
      <c r="Q72" s="450"/>
      <c r="R72" s="447"/>
      <c r="S72" s="453"/>
    </row>
    <row r="73" spans="1:19" x14ac:dyDescent="0.2">
      <c r="A73" s="1"/>
      <c r="B73" s="420" t="s">
        <v>269</v>
      </c>
      <c r="C73" s="421"/>
      <c r="D73" s="131" t="s">
        <v>247</v>
      </c>
      <c r="E73" s="431">
        <v>0.8</v>
      </c>
      <c r="F73" s="414" t="s">
        <v>270</v>
      </c>
      <c r="G73" s="45">
        <v>41038</v>
      </c>
      <c r="H73" s="46">
        <v>40082</v>
      </c>
      <c r="I73" s="46"/>
      <c r="J73" s="47"/>
      <c r="K73" s="35">
        <f>SUM(G73:J73)</f>
        <v>81120</v>
      </c>
      <c r="L73" s="436"/>
      <c r="M73" s="439"/>
      <c r="N73" s="442"/>
      <c r="O73" s="439"/>
      <c r="P73" s="442"/>
      <c r="Q73" s="448"/>
      <c r="R73" s="445"/>
      <c r="S73" s="451"/>
    </row>
    <row r="74" spans="1:19" ht="16.5" thickBot="1" x14ac:dyDescent="0.25">
      <c r="A74" s="1"/>
      <c r="B74" s="422"/>
      <c r="C74" s="423"/>
      <c r="D74" s="130" t="s">
        <v>271</v>
      </c>
      <c r="E74" s="432"/>
      <c r="F74" s="415"/>
      <c r="G74" s="42">
        <v>40579</v>
      </c>
      <c r="H74" s="43">
        <v>39881</v>
      </c>
      <c r="I74" s="43"/>
      <c r="J74" s="44"/>
      <c r="K74" s="37">
        <f>SUM(G74:J74)</f>
        <v>80460</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0.98880000000000001</v>
      </c>
      <c r="H75" s="39">
        <f t="shared" ref="H75" si="81">IF(H73=0,1,IFERROR(ROUND(H74/H73,4),0))</f>
        <v>0.995</v>
      </c>
      <c r="I75" s="39">
        <f t="shared" ref="I75" si="82">IF(I73=0,1,IFERROR(ROUND(I74/I73,4),0))</f>
        <v>1</v>
      </c>
      <c r="J75" s="40">
        <f t="shared" ref="J75" si="83">IF(J73=0,1,IFERROR(ROUND(J74/J73,4),0))</f>
        <v>1</v>
      </c>
      <c r="K75" s="41">
        <f t="shared" ref="K75" si="84">IF(K73=0,1,IFERROR(ROUND(K74/K73,4),0))</f>
        <v>0.9919</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customSheetViews>
    <customSheetView guid="{AB5B0604-EEE6-4F25-9707-CA69CD6A2BCC}" topLeftCell="B55">
      <selection activeCell="H69" sqref="H69"/>
      <rowBreaks count="1" manualBreakCount="1">
        <brk id="42" max="18" man="1"/>
      </rowBreaks>
      <pageMargins left="0" right="0" top="0" bottom="0" header="0" footer="0"/>
      <printOptions horizontalCentered="1"/>
      <pageSetup scale="48"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15B28141-8A0D-4000-9080-23B522B4F317}" topLeftCell="B55">
      <selection activeCell="H69" sqref="H69"/>
      <rowBreaks count="1" manualBreakCount="1">
        <brk id="42" max="18" man="1"/>
      </rowBreaks>
      <pageMargins left="0" right="0" top="0" bottom="0" header="0" footer="0"/>
      <printOptions horizontalCentered="1"/>
      <pageSetup scale="48"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topLeftCell="B49">
      <selection activeCell="D80" sqref="D80"/>
      <rowBreaks count="1" manualBreakCount="1">
        <brk id="42" max="18" man="1"/>
      </rowBreaks>
      <pageMargins left="0" right="0" top="0" bottom="0" header="0" footer="0"/>
      <printOptions horizontalCentered="1"/>
      <pageSetup scale="48"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xr:uid="{00000000-0002-0000-0200-000000000000}">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xr:uid="{00000000-0002-0000-0200-000001000000}">
      <formula1>0</formula1>
      <formula2>G11</formula2>
    </dataValidation>
    <dataValidation type="whole" allowBlank="1" showInputMessage="1" showErrorMessage="1" error="Must be positive, whole number no greater than the total number of cases/defendants/dockets." sqref="H12" xr:uid="{00000000-0002-0000-0200-000002000000}">
      <formula1>0</formula1>
      <formula2>H11</formula2>
    </dataValidation>
  </dataValidations>
  <printOptions horizontalCentered="1"/>
  <pageMargins left="0" right="0" top="0" bottom="0" header="0" footer="0"/>
  <pageSetup scale="48" fitToWidth="0" fitToHeight="0" orientation="landscape" r:id="rId4"/>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I49:K49 I52:K52 I55:K55 I73:K73 I70:K70 I58:K58 I61:K61 I64:K64 I67:K67" numberStoredAsText="1"/>
    <ignoredError sqref="K13 K16 K19 K22 K28 K31 K34 K37 K25" formula="1"/>
    <ignoredError sqref="K48 K51 K54 K57 K60 K63 K66 K69 K72" numberStoredAsText="1" formula="1"/>
    <ignoredError sqref="D5:D6" unlockedFormula="1"/>
  </ignoredError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LookupData!$D$72:$D$76</xm:f>
          </x14:formula1>
          <xm:sqref>L46:L75 N46:N75 P46:P75 R46:R75 L11:L40 N11:N40 P11:P40 R11:R40</xm:sqref>
        </x14:dataValidation>
        <x14:dataValidation type="list" allowBlank="1" showInputMessage="1" showErrorMessage="1" xr:uid="{F94AFBBE-A590-4E1D-A996-E56A522091A8}">
          <x14:formula1>
            <xm:f>LookupData!$E$72:$E$75</xm:f>
          </x14:formula1>
          <xm:sqref>H4:I4</xm:sqref>
        </x14:dataValidation>
        <x14:dataValidation type="list" allowBlank="1" showInputMessage="1" showErrorMessage="1" xr:uid="{9E0CEA3C-8BBF-49F6-A0A9-6E9FF7A45679}">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3655-BF45-44B2-9AE9-CBDFAB7B2A9A}">
  <sheetPr codeName="Sheet3">
    <pageSetUpPr fitToPage="1"/>
  </sheetPr>
  <dimension ref="A1:S136"/>
  <sheetViews>
    <sheetView zoomScaleNormal="100" zoomScaleSheetLayoutView="100" zoomScalePageLayoutView="75" workbookViewId="0">
      <selection activeCell="K18" sqref="K18"/>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Pasco</v>
      </c>
      <c r="E4" s="400"/>
      <c r="F4" s="8"/>
      <c r="G4" s="105" t="s">
        <v>230</v>
      </c>
      <c r="H4" s="400" t="str">
        <f>IF('Sub Cases Monthly'!H4="","",'Sub Cases Monthly'!H4)</f>
        <v>March</v>
      </c>
      <c r="I4" s="400"/>
      <c r="K4" s="105" t="s">
        <v>3</v>
      </c>
      <c r="L4" s="104">
        <f>IF('Sub Cases Monthly'!L4="","",'Sub Cases Monthly'!L4)</f>
        <v>1</v>
      </c>
      <c r="N4" s="1"/>
      <c r="O4" s="1"/>
      <c r="Q4" s="388" t="str">
        <f>'Sub Cases Monthly'!Q4</f>
        <v>CCOC Form Version 2
Revised: 11/10/21</v>
      </c>
      <c r="R4" s="388"/>
    </row>
    <row r="5" spans="1:19" ht="24" customHeight="1" x14ac:dyDescent="0.3">
      <c r="A5" s="7"/>
      <c r="C5" s="105" t="s">
        <v>73</v>
      </c>
      <c r="D5" s="401" t="str">
        <f>IF('Sub Cases Monthly'!D5="","",'Sub Cases Monthly'!D5)</f>
        <v>Leonard Mattison</v>
      </c>
      <c r="E5" s="401"/>
      <c r="F5" s="8"/>
      <c r="N5" s="9"/>
      <c r="Q5" s="388"/>
      <c r="R5" s="388"/>
    </row>
    <row r="6" spans="1:19" ht="24" customHeight="1" x14ac:dyDescent="0.3">
      <c r="A6" s="7"/>
      <c r="C6" s="105" t="s">
        <v>84</v>
      </c>
      <c r="D6" s="400" t="str">
        <f>IF('Sub Cases Monthly'!D6="","",'Sub Cases Monthly'!D6)</f>
        <v>LMattison@pascoclerk.com</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0</v>
      </c>
      <c r="H11" s="345">
        <f>$R11*'Sub Cases Monthly'!H11</f>
        <v>16</v>
      </c>
      <c r="I11" s="345">
        <f>$R11*'Sub Cases Monthly'!I11</f>
        <v>0</v>
      </c>
      <c r="J11" s="345">
        <f>$R11*'Sub Cases Monthly'!J11</f>
        <v>8</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24</v>
      </c>
      <c r="R11" s="353">
        <v>8</v>
      </c>
      <c r="S11" s="5"/>
    </row>
    <row r="12" spans="1:19" ht="20.100000000000001" customHeight="1" x14ac:dyDescent="0.2">
      <c r="B12" s="284"/>
      <c r="C12" s="373" t="str">
        <f>'Sub Cases Monthly'!C12:D12</f>
        <v>Non-Capital Murders</v>
      </c>
      <c r="D12" s="374"/>
      <c r="E12" s="347">
        <f>$R12*'Sub Cases Monthly'!E12</f>
        <v>8</v>
      </c>
      <c r="F12" s="348">
        <f>$R12*'Sub Cases Monthly'!F12</f>
        <v>0</v>
      </c>
      <c r="G12" s="348">
        <f>$R12*'Sub Cases Monthly'!G12</f>
        <v>16</v>
      </c>
      <c r="H12" s="348">
        <f>$R12*'Sub Cases Monthly'!H12</f>
        <v>0</v>
      </c>
      <c r="I12" s="348">
        <f>$R12*'Sub Cases Monthly'!I12</f>
        <v>24</v>
      </c>
      <c r="J12" s="348">
        <f>$R12*'Sub Cases Monthly'!J12</f>
        <v>40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88</v>
      </c>
      <c r="R12" s="354">
        <v>8</v>
      </c>
      <c r="S12" s="5"/>
    </row>
    <row r="13" spans="1:19" ht="20.100000000000001" customHeight="1" x14ac:dyDescent="0.2">
      <c r="B13" s="284"/>
      <c r="C13" s="373" t="str">
        <f>'Sub Cases Monthly'!C13:D13</f>
        <v>Sexual Offenses</v>
      </c>
      <c r="D13" s="374"/>
      <c r="E13" s="350">
        <f>$R13*'Sub Cases Monthly'!E13</f>
        <v>72</v>
      </c>
      <c r="F13" s="351">
        <f>$R13*'Sub Cases Monthly'!F13</f>
        <v>64</v>
      </c>
      <c r="G13" s="351">
        <f>$R13*'Sub Cases Monthly'!G13</f>
        <v>48</v>
      </c>
      <c r="H13" s="351">
        <f>$R13*'Sub Cases Monthly'!H13</f>
        <v>64</v>
      </c>
      <c r="I13" s="351">
        <f>$R13*'Sub Cases Monthly'!I13</f>
        <v>24</v>
      </c>
      <c r="J13" s="351">
        <f>$R13*'Sub Cases Monthly'!J13</f>
        <v>96</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368</v>
      </c>
      <c r="R13" s="354">
        <v>8</v>
      </c>
      <c r="S13" s="5"/>
    </row>
    <row r="14" spans="1:19" ht="20.100000000000001" customHeight="1" x14ac:dyDescent="0.2">
      <c r="B14" s="284"/>
      <c r="C14" s="373" t="str">
        <f>'Sub Cases Monthly'!C14:D14</f>
        <v>All Other Felonies (SRS)</v>
      </c>
      <c r="D14" s="374"/>
      <c r="E14" s="347">
        <f>$R14*'Sub Cases Monthly'!E14</f>
        <v>3480</v>
      </c>
      <c r="F14" s="348">
        <f>$R14*'Sub Cases Monthly'!F14</f>
        <v>2912</v>
      </c>
      <c r="G14" s="348">
        <f>$R14*'Sub Cases Monthly'!G14</f>
        <v>3056</v>
      </c>
      <c r="H14" s="348">
        <f>$R14*'Sub Cases Monthly'!H14</f>
        <v>3128</v>
      </c>
      <c r="I14" s="348">
        <f>$R14*'Sub Cases Monthly'!I14</f>
        <v>3048</v>
      </c>
      <c r="J14" s="348">
        <f>$R14*'Sub Cases Monthly'!J14</f>
        <v>3272</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18896</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4</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4</v>
      </c>
      <c r="R15" s="354">
        <v>4</v>
      </c>
      <c r="S15" s="5"/>
    </row>
    <row r="16" spans="1:19" ht="20.100000000000001" customHeight="1" x14ac:dyDescent="0.2">
      <c r="B16" s="324"/>
      <c r="C16" s="373" t="str">
        <f>'Sub Cases Monthly'!C16:D16</f>
        <v>Out of State Fugitive Warrants (Non-SRS)</v>
      </c>
      <c r="D16" s="374"/>
      <c r="E16" s="347">
        <f>$R16*'Sub Cases Monthly'!E16</f>
        <v>51</v>
      </c>
      <c r="F16" s="348">
        <f>$R16*'Sub Cases Monthly'!F16</f>
        <v>18</v>
      </c>
      <c r="G16" s="348">
        <f>$R16*'Sub Cases Monthly'!G16</f>
        <v>18</v>
      </c>
      <c r="H16" s="348">
        <f>$R16*'Sub Cases Monthly'!H16</f>
        <v>18</v>
      </c>
      <c r="I16" s="348">
        <f>$R16*'Sub Cases Monthly'!I16</f>
        <v>18</v>
      </c>
      <c r="J16" s="348">
        <f>$R16*'Sub Cases Monthly'!J16</f>
        <v>33</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156</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3611</v>
      </c>
      <c r="F19" s="293">
        <f t="shared" si="2"/>
        <v>2994</v>
      </c>
      <c r="G19" s="293">
        <f t="shared" si="2"/>
        <v>3138</v>
      </c>
      <c r="H19" s="293">
        <f t="shared" si="2"/>
        <v>3230</v>
      </c>
      <c r="I19" s="293">
        <f t="shared" si="2"/>
        <v>3114</v>
      </c>
      <c r="J19" s="293">
        <f t="shared" si="2"/>
        <v>3449</v>
      </c>
      <c r="K19" s="293">
        <f t="shared" si="2"/>
        <v>0</v>
      </c>
      <c r="L19" s="293">
        <f t="shared" si="2"/>
        <v>0</v>
      </c>
      <c r="M19" s="293">
        <f t="shared" si="2"/>
        <v>0</v>
      </c>
      <c r="N19" s="293">
        <f t="shared" si="2"/>
        <v>0</v>
      </c>
      <c r="O19" s="293">
        <f t="shared" si="2"/>
        <v>0</v>
      </c>
      <c r="P19" s="294">
        <f t="shared" si="2"/>
        <v>0</v>
      </c>
      <c r="Q19" s="129">
        <f t="shared" si="1"/>
        <v>19536</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3129</v>
      </c>
      <c r="F22" s="107">
        <f>$R22*'Sub Cases Monthly'!F22</f>
        <v>2324</v>
      </c>
      <c r="G22" s="107">
        <f>$R22*'Sub Cases Monthly'!G22</f>
        <v>2471</v>
      </c>
      <c r="H22" s="107">
        <f>$R22*'Sub Cases Monthly'!H22</f>
        <v>2709</v>
      </c>
      <c r="I22" s="107">
        <f>$R22*'Sub Cases Monthly'!I22</f>
        <v>2338</v>
      </c>
      <c r="J22" s="107">
        <f>$R22*'Sub Cases Monthly'!J22</f>
        <v>2352</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15323</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1210</v>
      </c>
      <c r="F23" s="110">
        <f>$R23*'Sub Cases Monthly'!F23</f>
        <v>820</v>
      </c>
      <c r="G23" s="110">
        <f>$R23*'Sub Cases Monthly'!G23</f>
        <v>955</v>
      </c>
      <c r="H23" s="110">
        <f>$R23*'Sub Cases Monthly'!H23</f>
        <v>1010</v>
      </c>
      <c r="I23" s="110">
        <f>$R23*'Sub Cases Monthly'!I23</f>
        <v>1145</v>
      </c>
      <c r="J23" s="110">
        <f>$R23*'Sub Cases Monthly'!J23</f>
        <v>1375</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6515</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57</v>
      </c>
      <c r="F24" s="113">
        <f>$R24*'Sub Cases Monthly'!F24</f>
        <v>63</v>
      </c>
      <c r="G24" s="113">
        <f>$R24*'Sub Cases Monthly'!G24</f>
        <v>48</v>
      </c>
      <c r="H24" s="113">
        <f>$R24*'Sub Cases Monthly'!H24</f>
        <v>69</v>
      </c>
      <c r="I24" s="113">
        <f>$R24*'Sub Cases Monthly'!I24</f>
        <v>27</v>
      </c>
      <c r="J24" s="113">
        <f>$R24*'Sub Cases Monthly'!J24</f>
        <v>96</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360</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4396</v>
      </c>
      <c r="F28" s="293">
        <f t="shared" si="5"/>
        <v>3207</v>
      </c>
      <c r="G28" s="293">
        <f t="shared" si="5"/>
        <v>3474</v>
      </c>
      <c r="H28" s="293">
        <f t="shared" si="5"/>
        <v>3788</v>
      </c>
      <c r="I28" s="293">
        <f t="shared" si="5"/>
        <v>3510</v>
      </c>
      <c r="J28" s="293">
        <f t="shared" si="5"/>
        <v>3823</v>
      </c>
      <c r="K28" s="293">
        <f t="shared" si="5"/>
        <v>0</v>
      </c>
      <c r="L28" s="293">
        <f t="shared" si="5"/>
        <v>0</v>
      </c>
      <c r="M28" s="293">
        <f t="shared" si="5"/>
        <v>0</v>
      </c>
      <c r="N28" s="293">
        <f t="shared" si="5"/>
        <v>0</v>
      </c>
      <c r="O28" s="293">
        <f t="shared" si="5"/>
        <v>0</v>
      </c>
      <c r="P28" s="294">
        <f t="shared" si="5"/>
        <v>0</v>
      </c>
      <c r="Q28" s="127">
        <f t="shared" si="4"/>
        <v>22198</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784</v>
      </c>
      <c r="F31" s="107">
        <f>$R31*'Sub Cases Monthly'!F31</f>
        <v>504</v>
      </c>
      <c r="G31" s="107">
        <f>$R31*'Sub Cases Monthly'!G31</f>
        <v>385</v>
      </c>
      <c r="H31" s="107">
        <f>$R31*'Sub Cases Monthly'!H31</f>
        <v>469</v>
      </c>
      <c r="I31" s="107">
        <f>$R31*'Sub Cases Monthly'!I31</f>
        <v>560</v>
      </c>
      <c r="J31" s="107">
        <f>$R31*'Sub Cases Monthly'!J31</f>
        <v>651</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3353</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0</v>
      </c>
      <c r="G32" s="110">
        <f>$R32*'Sub Cases Monthly'!G32</f>
        <v>0</v>
      </c>
      <c r="H32" s="110">
        <f>$R32*'Sub Cases Monthly'!H32</f>
        <v>0</v>
      </c>
      <c r="I32" s="110">
        <f>$R32*'Sub Cases Monthly'!I32</f>
        <v>0</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0</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36</v>
      </c>
      <c r="F33" s="113">
        <f>$R33*'Sub Cases Monthly'!F33</f>
        <v>8</v>
      </c>
      <c r="G33" s="113">
        <f>$R33*'Sub Cases Monthly'!G33</f>
        <v>8</v>
      </c>
      <c r="H33" s="113">
        <f>$R33*'Sub Cases Monthly'!H33</f>
        <v>20</v>
      </c>
      <c r="I33" s="113">
        <f>$R33*'Sub Cases Monthly'!I33</f>
        <v>24</v>
      </c>
      <c r="J33" s="113">
        <f>$R33*'Sub Cases Monthly'!J33</f>
        <v>40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136</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820</v>
      </c>
      <c r="F35" s="293">
        <f t="shared" si="8"/>
        <v>512</v>
      </c>
      <c r="G35" s="293">
        <f t="shared" si="8"/>
        <v>393</v>
      </c>
      <c r="H35" s="293">
        <f t="shared" si="8"/>
        <v>489</v>
      </c>
      <c r="I35" s="293">
        <f t="shared" si="8"/>
        <v>584</v>
      </c>
      <c r="J35" s="293">
        <f t="shared" si="8"/>
        <v>691</v>
      </c>
      <c r="K35" s="293">
        <f t="shared" si="8"/>
        <v>0</v>
      </c>
      <c r="L35" s="293">
        <f t="shared" si="8"/>
        <v>0</v>
      </c>
      <c r="M35" s="293">
        <f t="shared" si="8"/>
        <v>0</v>
      </c>
      <c r="N35" s="293">
        <f t="shared" si="8"/>
        <v>0</v>
      </c>
      <c r="O35" s="293">
        <f t="shared" si="8"/>
        <v>0</v>
      </c>
      <c r="P35" s="294">
        <f t="shared" si="8"/>
        <v>0</v>
      </c>
      <c r="Q35" s="127">
        <f t="shared" si="7"/>
        <v>3489</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413</v>
      </c>
      <c r="F38" s="107">
        <f>$R38*'Sub Cases Monthly'!F38</f>
        <v>525</v>
      </c>
      <c r="G38" s="107">
        <f>$R38*'Sub Cases Monthly'!G38</f>
        <v>525</v>
      </c>
      <c r="H38" s="107">
        <f>$R38*'Sub Cases Monthly'!H38</f>
        <v>525</v>
      </c>
      <c r="I38" s="107">
        <f>$R38*'Sub Cases Monthly'!I38</f>
        <v>595</v>
      </c>
      <c r="J38" s="107">
        <f>$R38*'Sub Cases Monthly'!J38</f>
        <v>616</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3199</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1944</v>
      </c>
      <c r="F39" s="110">
        <f>$R39*'Sub Cases Monthly'!F39</f>
        <v>1662</v>
      </c>
      <c r="G39" s="110">
        <f>$R39*'Sub Cases Monthly'!G39</f>
        <v>1656</v>
      </c>
      <c r="H39" s="110">
        <f>$R39*'Sub Cases Monthly'!H39</f>
        <v>1644</v>
      </c>
      <c r="I39" s="110">
        <f>$R39*'Sub Cases Monthly'!I39</f>
        <v>1710</v>
      </c>
      <c r="J39" s="110">
        <f>$R39*'Sub Cases Monthly'!J39</f>
        <v>1710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10326</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2357</v>
      </c>
      <c r="F41" s="293">
        <f t="shared" si="11"/>
        <v>2187</v>
      </c>
      <c r="G41" s="293">
        <f t="shared" si="11"/>
        <v>2181</v>
      </c>
      <c r="H41" s="293">
        <f t="shared" si="11"/>
        <v>2169</v>
      </c>
      <c r="I41" s="293">
        <f t="shared" si="11"/>
        <v>2305</v>
      </c>
      <c r="J41" s="293">
        <f t="shared" si="11"/>
        <v>2326</v>
      </c>
      <c r="K41" s="293">
        <f t="shared" si="11"/>
        <v>0</v>
      </c>
      <c r="L41" s="293">
        <f t="shared" si="11"/>
        <v>0</v>
      </c>
      <c r="M41" s="293">
        <f t="shared" si="11"/>
        <v>0</v>
      </c>
      <c r="N41" s="293">
        <f t="shared" si="11"/>
        <v>0</v>
      </c>
      <c r="O41" s="293">
        <f t="shared" si="11"/>
        <v>0</v>
      </c>
      <c r="P41" s="294">
        <f t="shared" si="11"/>
        <v>0</v>
      </c>
      <c r="Q41" s="128">
        <f t="shared" si="10"/>
        <v>13525</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14</v>
      </c>
      <c r="F44" s="107">
        <f>$R44*'Sub Cases Monthly'!F44</f>
        <v>0</v>
      </c>
      <c r="G44" s="107">
        <f>$R44*'Sub Cases Monthly'!G44</f>
        <v>7</v>
      </c>
      <c r="H44" s="107">
        <f>$R44*'Sub Cases Monthly'!H44</f>
        <v>0</v>
      </c>
      <c r="I44" s="107">
        <f>$R44*'Sub Cases Monthly'!I44</f>
        <v>21</v>
      </c>
      <c r="J44" s="107">
        <f>$R44*'Sub Cases Monthly'!J44</f>
        <v>7</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49</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14</v>
      </c>
      <c r="F45" s="110">
        <f>$R45*'Sub Cases Monthly'!F45</f>
        <v>7</v>
      </c>
      <c r="G45" s="110">
        <f>$R45*'Sub Cases Monthly'!G45</f>
        <v>7</v>
      </c>
      <c r="H45" s="110">
        <f>$R45*'Sub Cases Monthly'!H45</f>
        <v>21</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49</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441</v>
      </c>
      <c r="F46" s="113">
        <f>$R46*'Sub Cases Monthly'!F46</f>
        <v>427</v>
      </c>
      <c r="G46" s="113">
        <f>$R46*'Sub Cases Monthly'!G46</f>
        <v>455</v>
      </c>
      <c r="H46" s="113">
        <f>$R46*'Sub Cases Monthly'!H46</f>
        <v>476</v>
      </c>
      <c r="I46" s="113">
        <f>$R46*'Sub Cases Monthly'!I46</f>
        <v>385</v>
      </c>
      <c r="J46" s="113">
        <f>$R46*'Sub Cases Monthly'!J46</f>
        <v>427</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2611</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6</v>
      </c>
      <c r="F47" s="110">
        <f>$R47*'Sub Cases Monthly'!F47</f>
        <v>0</v>
      </c>
      <c r="G47" s="110">
        <f>$R47*'Sub Cases Monthly'!G47</f>
        <v>0</v>
      </c>
      <c r="H47" s="110">
        <f>$R47*'Sub Cases Monthly'!H47</f>
        <v>0</v>
      </c>
      <c r="I47" s="110">
        <f>$R47*'Sub Cases Monthly'!I47</f>
        <v>0</v>
      </c>
      <c r="J47" s="110">
        <f>$R47*'Sub Cases Monthly'!J47</f>
        <v>6</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12</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372</v>
      </c>
      <c r="F48" s="113">
        <f>$R48*'Sub Cases Monthly'!F48</f>
        <v>324</v>
      </c>
      <c r="G48" s="113">
        <f>$R48*'Sub Cases Monthly'!G48</f>
        <v>420</v>
      </c>
      <c r="H48" s="113">
        <f>$R48*'Sub Cases Monthly'!H48</f>
        <v>462</v>
      </c>
      <c r="I48" s="113">
        <f>$R48*'Sub Cases Monthly'!I48</f>
        <v>366</v>
      </c>
      <c r="J48" s="113">
        <f>$R48*'Sub Cases Monthly'!J48</f>
        <v>348</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2292</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0</v>
      </c>
      <c r="G49" s="110">
        <f>$R49*'Sub Cases Monthly'!G49</f>
        <v>0</v>
      </c>
      <c r="H49" s="110">
        <f>$R49*'Sub Cases Monthly'!H49</f>
        <v>0</v>
      </c>
      <c r="I49" s="110">
        <f>$R49*'Sub Cases Monthly'!I49</f>
        <v>0</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0</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102</v>
      </c>
      <c r="F50" s="113">
        <f>$R50*'Sub Cases Monthly'!F50</f>
        <v>120</v>
      </c>
      <c r="G50" s="113">
        <f>$R50*'Sub Cases Monthly'!G50</f>
        <v>132</v>
      </c>
      <c r="H50" s="113">
        <f>$R50*'Sub Cases Monthly'!H50</f>
        <v>78</v>
      </c>
      <c r="I50" s="113">
        <f>$R50*'Sub Cases Monthly'!I50</f>
        <v>114</v>
      </c>
      <c r="J50" s="113">
        <f>$R50*'Sub Cases Monthly'!J50</f>
        <v>162</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708</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14</v>
      </c>
      <c r="H51" s="110">
        <f>$R51*'Sub Cases Monthly'!H51</f>
        <v>7</v>
      </c>
      <c r="I51" s="110">
        <f>$R51*'Sub Cases Monthly'!I51</f>
        <v>0</v>
      </c>
      <c r="J51" s="110">
        <f>$R51*'Sub Cases Monthly'!J51</f>
        <v>14</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42</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99</v>
      </c>
      <c r="F52" s="113">
        <f>$R52*'Sub Cases Monthly'!F52</f>
        <v>180</v>
      </c>
      <c r="G52" s="113">
        <f>$R52*'Sub Cases Monthly'!G52</f>
        <v>117</v>
      </c>
      <c r="H52" s="113">
        <f>$R52*'Sub Cases Monthly'!H52</f>
        <v>243</v>
      </c>
      <c r="I52" s="113">
        <f>$R52*'Sub Cases Monthly'!I52</f>
        <v>207</v>
      </c>
      <c r="J52" s="113">
        <f>$R52*'Sub Cases Monthly'!J52</f>
        <v>279</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1125</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24</v>
      </c>
      <c r="F53" s="110">
        <f>$R53*'Sub Cases Monthly'!F53</f>
        <v>88</v>
      </c>
      <c r="G53" s="110">
        <f>$R53*'Sub Cases Monthly'!G53</f>
        <v>64</v>
      </c>
      <c r="H53" s="110">
        <f>$R53*'Sub Cases Monthly'!H53</f>
        <v>96</v>
      </c>
      <c r="I53" s="110">
        <f>$R53*'Sub Cases Monthly'!I53</f>
        <v>80</v>
      </c>
      <c r="J53" s="110">
        <f>$R53*'Sub Cases Monthly'!J53</f>
        <v>168</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520</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66</v>
      </c>
      <c r="F54" s="113">
        <f>$R54*'Sub Cases Monthly'!F54</f>
        <v>60</v>
      </c>
      <c r="G54" s="113">
        <f>$R54*'Sub Cases Monthly'!G54</f>
        <v>66</v>
      </c>
      <c r="H54" s="113">
        <f>$R54*'Sub Cases Monthly'!H54</f>
        <v>108</v>
      </c>
      <c r="I54" s="113">
        <f>$R54*'Sub Cases Monthly'!I54</f>
        <v>78</v>
      </c>
      <c r="J54" s="113">
        <f>$R54*'Sub Cases Monthly'!J54</f>
        <v>114</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492</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228</v>
      </c>
      <c r="F55" s="110">
        <f>$R55*'Sub Cases Monthly'!F55</f>
        <v>342</v>
      </c>
      <c r="G55" s="110">
        <f>$R55*'Sub Cases Monthly'!G55</f>
        <v>246</v>
      </c>
      <c r="H55" s="110">
        <f>$R55*'Sub Cases Monthly'!H55</f>
        <v>240</v>
      </c>
      <c r="I55" s="110">
        <f>$R55*'Sub Cases Monthly'!I55</f>
        <v>378</v>
      </c>
      <c r="J55" s="110">
        <f>$R55*'Sub Cases Monthly'!J55</f>
        <v>378</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1812</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0</v>
      </c>
      <c r="F57" s="110">
        <f>$R57*'Sub Cases Monthly'!F57</f>
        <v>0</v>
      </c>
      <c r="G57" s="110">
        <f>$R57*'Sub Cases Monthly'!G57</f>
        <v>0</v>
      </c>
      <c r="H57" s="110">
        <f>$R57*'Sub Cases Monthly'!H57</f>
        <v>0</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0</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2</v>
      </c>
      <c r="G58" s="113">
        <f>$R58*'Sub Cases Monthly'!G58</f>
        <v>0</v>
      </c>
      <c r="H58" s="113">
        <f>$R58*'Sub Cases Monthly'!H58</f>
        <v>2</v>
      </c>
      <c r="I58" s="113">
        <f>$R58*'Sub Cases Monthly'!I58</f>
        <v>0</v>
      </c>
      <c r="J58" s="113">
        <f>$R58*'Sub Cases Monthly'!J58</f>
        <v>2</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6</v>
      </c>
      <c r="R58" s="261">
        <v>2</v>
      </c>
      <c r="S58" s="5"/>
    </row>
    <row r="59" spans="2:19" ht="20.100000000000001" customHeight="1" x14ac:dyDescent="0.2">
      <c r="B59" s="273"/>
      <c r="C59" s="373" t="str">
        <f>'Sub Cases Monthly'!C59:D59</f>
        <v>Medical Extensions (Petitions to Extend) (Non-SRS)</v>
      </c>
      <c r="D59" s="374"/>
      <c r="E59" s="109">
        <f>$R59*'Sub Cases Monthly'!E59</f>
        <v>7</v>
      </c>
      <c r="F59" s="110">
        <f>$R59*'Sub Cases Monthly'!F59</f>
        <v>11</v>
      </c>
      <c r="G59" s="110">
        <f>$R59*'Sub Cases Monthly'!G59</f>
        <v>5</v>
      </c>
      <c r="H59" s="110">
        <f>$R59*'Sub Cases Monthly'!H59</f>
        <v>9</v>
      </c>
      <c r="I59" s="110">
        <f>$R59*'Sub Cases Monthly'!I59</f>
        <v>6</v>
      </c>
      <c r="J59" s="110">
        <f>$R59*'Sub Cases Monthly'!J59</f>
        <v>6</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44</v>
      </c>
      <c r="R59" s="261">
        <v>1</v>
      </c>
      <c r="S59" s="5"/>
    </row>
    <row r="60" spans="2:19" ht="20.100000000000001" customHeight="1" x14ac:dyDescent="0.2">
      <c r="B60" s="273"/>
      <c r="C60" s="373" t="str">
        <f>'Sub Cases Monthly'!C60:D60</f>
        <v>Transfers of Lien to Security (Non-SRS)</v>
      </c>
      <c r="D60" s="374"/>
      <c r="E60" s="112">
        <f>$R60*'Sub Cases Monthly'!E60</f>
        <v>6</v>
      </c>
      <c r="F60" s="113">
        <f>$R60*'Sub Cases Monthly'!F60</f>
        <v>3</v>
      </c>
      <c r="G60" s="113">
        <f>$R60*'Sub Cases Monthly'!G60</f>
        <v>12</v>
      </c>
      <c r="H60" s="113">
        <f>$R60*'Sub Cases Monthly'!H60</f>
        <v>0</v>
      </c>
      <c r="I60" s="113">
        <f>$R60*'Sub Cases Monthly'!I60</f>
        <v>0</v>
      </c>
      <c r="J60" s="113">
        <f>$R60*'Sub Cases Monthly'!J60</f>
        <v>9</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30</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0</v>
      </c>
      <c r="G63" s="110">
        <f>$R63*'Sub Cases Monthly'!G63</f>
        <v>0</v>
      </c>
      <c r="H63" s="110">
        <f>$R63*'Sub Cases Monthly'!H63</f>
        <v>0</v>
      </c>
      <c r="I63" s="110">
        <f>$R63*'Sub Cases Monthly'!I63</f>
        <v>0</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0</v>
      </c>
      <c r="R63" s="261">
        <v>2</v>
      </c>
      <c r="S63" s="5"/>
    </row>
    <row r="64" spans="2:19" ht="20.100000000000001" customHeight="1" x14ac:dyDescent="0.2">
      <c r="B64" s="273"/>
      <c r="C64" s="373" t="str">
        <f>'Sub Cases Monthly'!C64:D64</f>
        <v>Foreign Judgments (Non-SRS)</v>
      </c>
      <c r="D64" s="374"/>
      <c r="E64" s="112">
        <f>$R64*'Sub Cases Monthly'!E64</f>
        <v>0</v>
      </c>
      <c r="F64" s="113">
        <f>$R64*'Sub Cases Monthly'!F64</f>
        <v>3</v>
      </c>
      <c r="G64" s="113">
        <f>$R64*'Sub Cases Monthly'!G64</f>
        <v>3</v>
      </c>
      <c r="H64" s="113">
        <f>$R64*'Sub Cases Monthly'!H64</f>
        <v>6</v>
      </c>
      <c r="I64" s="113">
        <f>$R64*'Sub Cases Monthly'!I64</f>
        <v>6</v>
      </c>
      <c r="J64" s="113">
        <f>$R64*'Sub Cases Monthly'!J64</f>
        <v>6</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24</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1379</v>
      </c>
      <c r="F66" s="293">
        <f t="shared" si="14"/>
        <v>1574</v>
      </c>
      <c r="G66" s="293">
        <f t="shared" si="14"/>
        <v>1548</v>
      </c>
      <c r="H66" s="293">
        <f t="shared" si="14"/>
        <v>1748</v>
      </c>
      <c r="I66" s="293">
        <f t="shared" si="14"/>
        <v>1641</v>
      </c>
      <c r="J66" s="293">
        <f t="shared" si="14"/>
        <v>1926</v>
      </c>
      <c r="K66" s="293">
        <f t="shared" si="14"/>
        <v>0</v>
      </c>
      <c r="L66" s="293">
        <f t="shared" si="14"/>
        <v>0</v>
      </c>
      <c r="M66" s="293">
        <f t="shared" si="14"/>
        <v>0</v>
      </c>
      <c r="N66" s="293">
        <f t="shared" si="14"/>
        <v>0</v>
      </c>
      <c r="O66" s="293">
        <f t="shared" si="14"/>
        <v>0</v>
      </c>
      <c r="P66" s="294">
        <f t="shared" si="14"/>
        <v>0</v>
      </c>
      <c r="Q66" s="83">
        <f t="shared" si="13"/>
        <v>9816</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2724</v>
      </c>
      <c r="F69" s="146">
        <f>$R69*'Sub Cases Monthly'!F69</f>
        <v>2898</v>
      </c>
      <c r="G69" s="146">
        <f>$R69*'Sub Cases Monthly'!G69</f>
        <v>3006</v>
      </c>
      <c r="H69" s="146">
        <f>$R69*'Sub Cases Monthly'!H69</f>
        <v>2826</v>
      </c>
      <c r="I69" s="146">
        <f>$R69*'Sub Cases Monthly'!I69</f>
        <v>2466</v>
      </c>
      <c r="J69" s="146">
        <f>$R69*'Sub Cases Monthly'!J69</f>
        <v>2574</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16494</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594</v>
      </c>
      <c r="F70" s="110">
        <f>$R70*'Sub Cases Monthly'!F70</f>
        <v>702</v>
      </c>
      <c r="G70" s="110">
        <f>$R70*'Sub Cases Monthly'!G70</f>
        <v>588</v>
      </c>
      <c r="H70" s="110">
        <f>$R70*'Sub Cases Monthly'!H70</f>
        <v>582</v>
      </c>
      <c r="I70" s="110">
        <f>$R70*'Sub Cases Monthly'!I70</f>
        <v>414</v>
      </c>
      <c r="J70" s="110">
        <f>$R70*'Sub Cases Monthly'!J70</f>
        <v>804</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3684</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670</v>
      </c>
      <c r="F72" s="110">
        <f>$R72*'Sub Cases Monthly'!F72</f>
        <v>530</v>
      </c>
      <c r="G72" s="110">
        <f>$R72*'Sub Cases Monthly'!G72</f>
        <v>630</v>
      </c>
      <c r="H72" s="110">
        <f>$R72*'Sub Cases Monthly'!H72</f>
        <v>690</v>
      </c>
      <c r="I72" s="110">
        <f>$R72*'Sub Cases Monthly'!I72</f>
        <v>510</v>
      </c>
      <c r="J72" s="110">
        <f>$R72*'Sub Cases Monthly'!J72</f>
        <v>510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3540</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340</v>
      </c>
      <c r="F73" s="254">
        <f>$R73*'Sub Cases Monthly'!F73</f>
        <v>280</v>
      </c>
      <c r="G73" s="254">
        <f>$R73*'Sub Cases Monthly'!G73</f>
        <v>320</v>
      </c>
      <c r="H73" s="254">
        <f>$R73*'Sub Cases Monthly'!H73</f>
        <v>250</v>
      </c>
      <c r="I73" s="254">
        <f>$R73*'Sub Cases Monthly'!I73</f>
        <v>285</v>
      </c>
      <c r="J73" s="254">
        <f>$R73*'Sub Cases Monthly'!J73</f>
        <v>320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1795</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4</v>
      </c>
      <c r="F74" s="110">
        <f>$R74*'Sub Cases Monthly'!F74</f>
        <v>16</v>
      </c>
      <c r="G74" s="110">
        <f>$R74*'Sub Cases Monthly'!G74</f>
        <v>8</v>
      </c>
      <c r="H74" s="110">
        <f>$R74*'Sub Cases Monthly'!H74</f>
        <v>12</v>
      </c>
      <c r="I74" s="110">
        <f>$R74*'Sub Cases Monthly'!I74</f>
        <v>32</v>
      </c>
      <c r="J74" s="110">
        <f>$R74*'Sub Cases Monthly'!J74</f>
        <v>8</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80</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1014</v>
      </c>
      <c r="F75" s="113">
        <f>$R75*'Sub Cases Monthly'!F75</f>
        <v>1038</v>
      </c>
      <c r="G75" s="113">
        <f>$R75*'Sub Cases Monthly'!G75</f>
        <v>726</v>
      </c>
      <c r="H75" s="113">
        <f>$R75*'Sub Cases Monthly'!H75</f>
        <v>996</v>
      </c>
      <c r="I75" s="113">
        <f>$R75*'Sub Cases Monthly'!I75</f>
        <v>1026</v>
      </c>
      <c r="J75" s="113">
        <f>$R75*'Sub Cases Monthly'!J75</f>
        <v>1152</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5952</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128</v>
      </c>
      <c r="F76" s="110">
        <f>$R76*'Sub Cases Monthly'!F76</f>
        <v>108</v>
      </c>
      <c r="G76" s="110">
        <f>$R76*'Sub Cases Monthly'!G76</f>
        <v>128</v>
      </c>
      <c r="H76" s="110">
        <f>$R76*'Sub Cases Monthly'!H76</f>
        <v>140</v>
      </c>
      <c r="I76" s="110">
        <f>$R76*'Sub Cases Monthly'!I76</f>
        <v>124</v>
      </c>
      <c r="J76" s="110">
        <f>$R76*'Sub Cases Monthly'!J76</f>
        <v>180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808</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0</v>
      </c>
      <c r="F77" s="113">
        <f>$R77*'Sub Cases Monthly'!F77</f>
        <v>0</v>
      </c>
      <c r="G77" s="113">
        <f>$R77*'Sub Cases Monthly'!G77</f>
        <v>0</v>
      </c>
      <c r="H77" s="113">
        <f>$R77*'Sub Cases Monthly'!H77</f>
        <v>0</v>
      </c>
      <c r="I77" s="113">
        <f>$R77*'Sub Cases Monthly'!I77</f>
        <v>0</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0</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3</v>
      </c>
      <c r="F78" s="110">
        <f>$R78*'Sub Cases Monthly'!F78</f>
        <v>3</v>
      </c>
      <c r="G78" s="110">
        <f>$R78*'Sub Cases Monthly'!G78</f>
        <v>3</v>
      </c>
      <c r="H78" s="110">
        <f>$R78*'Sub Cases Monthly'!H78</f>
        <v>3</v>
      </c>
      <c r="I78" s="110">
        <f>$R78*'Sub Cases Monthly'!I78</f>
        <v>3</v>
      </c>
      <c r="J78" s="110">
        <f>$R78*'Sub Cases Monthly'!J78</f>
        <v>15</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30</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5477</v>
      </c>
      <c r="F81" s="293">
        <f t="shared" si="17"/>
        <v>5575</v>
      </c>
      <c r="G81" s="293">
        <f t="shared" si="17"/>
        <v>5409</v>
      </c>
      <c r="H81" s="293">
        <f t="shared" si="17"/>
        <v>5499</v>
      </c>
      <c r="I81" s="293">
        <f t="shared" si="17"/>
        <v>4860</v>
      </c>
      <c r="J81" s="293">
        <f t="shared" si="17"/>
        <v>5563</v>
      </c>
      <c r="K81" s="293">
        <f t="shared" si="17"/>
        <v>0</v>
      </c>
      <c r="L81" s="293">
        <f t="shared" si="17"/>
        <v>0</v>
      </c>
      <c r="M81" s="293">
        <f t="shared" si="17"/>
        <v>0</v>
      </c>
      <c r="N81" s="293">
        <f t="shared" si="17"/>
        <v>0</v>
      </c>
      <c r="O81" s="293">
        <f t="shared" si="17"/>
        <v>0</v>
      </c>
      <c r="P81" s="294">
        <f t="shared" si="17"/>
        <v>0</v>
      </c>
      <c r="Q81" s="127">
        <f t="shared" si="16"/>
        <v>32383</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945</v>
      </c>
      <c r="F84" s="107">
        <f>$R84*'Sub Cases Monthly'!F84</f>
        <v>1239</v>
      </c>
      <c r="G84" s="107">
        <f>$R84*'Sub Cases Monthly'!G84</f>
        <v>1225</v>
      </c>
      <c r="H84" s="107">
        <f>$R84*'Sub Cases Monthly'!H84</f>
        <v>1113</v>
      </c>
      <c r="I84" s="107">
        <f>$R84*'Sub Cases Monthly'!I84</f>
        <v>1099</v>
      </c>
      <c r="J84" s="107">
        <f>$R84*'Sub Cases Monthly'!J84</f>
        <v>1288</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6909</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250</v>
      </c>
      <c r="F85" s="110">
        <f>$R85*'Sub Cases Monthly'!F85</f>
        <v>160</v>
      </c>
      <c r="G85" s="110">
        <f>$R85*'Sub Cases Monthly'!G85</f>
        <v>180</v>
      </c>
      <c r="H85" s="110">
        <f>$R85*'Sub Cases Monthly'!H85</f>
        <v>170</v>
      </c>
      <c r="I85" s="110">
        <f>$R85*'Sub Cases Monthly'!I85</f>
        <v>230</v>
      </c>
      <c r="J85" s="110">
        <f>$R85*'Sub Cases Monthly'!J85</f>
        <v>220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1210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7</v>
      </c>
      <c r="F86" s="113">
        <f>$R86*'Sub Cases Monthly'!F86</f>
        <v>7</v>
      </c>
      <c r="G86" s="113">
        <f>$R86*'Sub Cases Monthly'!G86</f>
        <v>14</v>
      </c>
      <c r="H86" s="113">
        <f>$R86*'Sub Cases Monthly'!H86</f>
        <v>7</v>
      </c>
      <c r="I86" s="113">
        <f>$R86*'Sub Cases Monthly'!I86</f>
        <v>0</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35</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2052</v>
      </c>
      <c r="F87" s="110">
        <f>$R87*'Sub Cases Monthly'!F87</f>
        <v>1626</v>
      </c>
      <c r="G87" s="110">
        <f>$R87*'Sub Cases Monthly'!G87</f>
        <v>1536</v>
      </c>
      <c r="H87" s="110">
        <f>$R87*'Sub Cases Monthly'!H87</f>
        <v>1572</v>
      </c>
      <c r="I87" s="110">
        <f>$R87*'Sub Cases Monthly'!I87</f>
        <v>1722</v>
      </c>
      <c r="J87" s="110">
        <f>$R87*'Sub Cases Monthly'!J87</f>
        <v>1794</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10302</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186</v>
      </c>
      <c r="F88" s="113">
        <f>$R88*'Sub Cases Monthly'!F88</f>
        <v>126</v>
      </c>
      <c r="G88" s="113">
        <f>$R88*'Sub Cases Monthly'!G88</f>
        <v>102</v>
      </c>
      <c r="H88" s="113">
        <f>$R88*'Sub Cases Monthly'!H88</f>
        <v>156</v>
      </c>
      <c r="I88" s="113">
        <f>$R88*'Sub Cases Monthly'!I88</f>
        <v>132</v>
      </c>
      <c r="J88" s="113">
        <f>$R88*'Sub Cases Monthly'!J88</f>
        <v>126</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828</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36</v>
      </c>
      <c r="F89" s="110">
        <f>$R89*'Sub Cases Monthly'!F89</f>
        <v>36</v>
      </c>
      <c r="G89" s="110">
        <f>$R89*'Sub Cases Monthly'!G89</f>
        <v>48</v>
      </c>
      <c r="H89" s="110">
        <f>$R89*'Sub Cases Monthly'!H89</f>
        <v>36</v>
      </c>
      <c r="I89" s="110">
        <f>$R89*'Sub Cases Monthly'!I89</f>
        <v>24</v>
      </c>
      <c r="J89" s="110">
        <f>$R89*'Sub Cases Monthly'!J89</f>
        <v>48</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228</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60</v>
      </c>
      <c r="F91" s="110">
        <f>$R91*'Sub Cases Monthly'!F91</f>
        <v>60</v>
      </c>
      <c r="G91" s="110">
        <f>$R91*'Sub Cases Monthly'!G91</f>
        <v>36</v>
      </c>
      <c r="H91" s="110">
        <f>$R91*'Sub Cases Monthly'!H91</f>
        <v>12</v>
      </c>
      <c r="I91" s="110">
        <f>$R91*'Sub Cases Monthly'!I91</f>
        <v>42</v>
      </c>
      <c r="J91" s="110">
        <f>$R91*'Sub Cases Monthly'!J91</f>
        <v>54</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264</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89</v>
      </c>
      <c r="F92" s="113">
        <f>$R92*'Sub Cases Monthly'!F92</f>
        <v>110</v>
      </c>
      <c r="G92" s="113">
        <f>$R92*'Sub Cases Monthly'!G92</f>
        <v>88</v>
      </c>
      <c r="H92" s="113">
        <f>$R92*'Sub Cases Monthly'!H92</f>
        <v>86</v>
      </c>
      <c r="I92" s="113">
        <f>$R92*'Sub Cases Monthly'!I92</f>
        <v>83</v>
      </c>
      <c r="J92" s="113">
        <f>$R92*'Sub Cases Monthly'!J92</f>
        <v>115</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571</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v>
      </c>
      <c r="F93" s="110">
        <f>$R93*'Sub Cases Monthly'!F93</f>
        <v>13</v>
      </c>
      <c r="G93" s="110">
        <f>$R93*'Sub Cases Monthly'!G93</f>
        <v>19</v>
      </c>
      <c r="H93" s="110">
        <f>$R93*'Sub Cases Monthly'!H93</f>
        <v>11</v>
      </c>
      <c r="I93" s="110">
        <f>$R93*'Sub Cases Monthly'!I93</f>
        <v>13</v>
      </c>
      <c r="J93" s="110">
        <f>$R93*'Sub Cases Monthly'!J93</f>
        <v>3</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69</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12</v>
      </c>
      <c r="F94" s="113">
        <f>$R94*'Sub Cases Monthly'!F94</f>
        <v>13</v>
      </c>
      <c r="G94" s="113">
        <f>$R94*'Sub Cases Monthly'!G94</f>
        <v>16</v>
      </c>
      <c r="H94" s="113">
        <f>$R94*'Sub Cases Monthly'!H94</f>
        <v>17</v>
      </c>
      <c r="I94" s="113">
        <f>$R94*'Sub Cases Monthly'!I94</f>
        <v>15</v>
      </c>
      <c r="J94" s="113">
        <f>$R94*'Sub Cases Monthly'!J94</f>
        <v>26</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99</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6</v>
      </c>
      <c r="G95" s="110">
        <f>$R95*'Sub Cases Monthly'!G95</f>
        <v>0</v>
      </c>
      <c r="H95" s="110">
        <f>$R95*'Sub Cases Monthly'!H95</f>
        <v>0</v>
      </c>
      <c r="I95" s="110">
        <f>$R95*'Sub Cases Monthly'!I95</f>
        <v>2</v>
      </c>
      <c r="J95" s="110">
        <f>$R95*'Sub Cases Monthly'!J95</f>
        <v>4</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16</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10</v>
      </c>
      <c r="F96" s="113">
        <f>$R96*'Sub Cases Monthly'!F96</f>
        <v>18</v>
      </c>
      <c r="G96" s="113">
        <f>$R96*'Sub Cases Monthly'!G96</f>
        <v>6</v>
      </c>
      <c r="H96" s="113">
        <f>$R96*'Sub Cases Monthly'!H96</f>
        <v>10</v>
      </c>
      <c r="I96" s="113">
        <f>$R96*'Sub Cases Monthly'!I96</f>
        <v>10</v>
      </c>
      <c r="J96" s="113">
        <f>$R96*'Sub Cases Monthly'!J96</f>
        <v>6</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60</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21</v>
      </c>
      <c r="F98" s="113">
        <f>$R98*'Sub Cases Monthly'!F98</f>
        <v>18</v>
      </c>
      <c r="G98" s="113">
        <f>$R98*'Sub Cases Monthly'!G98</f>
        <v>24</v>
      </c>
      <c r="H98" s="113">
        <f>$R98*'Sub Cases Monthly'!H98</f>
        <v>33</v>
      </c>
      <c r="I98" s="113">
        <f>$R98*'Sub Cases Monthly'!I98</f>
        <v>33</v>
      </c>
      <c r="J98" s="113">
        <f>$R98*'Sub Cases Monthly'!J98</f>
        <v>36</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165</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0</v>
      </c>
      <c r="G100" s="113">
        <f>$R100*'Sub Cases Monthly'!G100</f>
        <v>0</v>
      </c>
      <c r="H100" s="113">
        <f>$R100*'Sub Cases Monthly'!H100</f>
        <v>6</v>
      </c>
      <c r="I100" s="113">
        <f>$R100*'Sub Cases Monthly'!I100</f>
        <v>0</v>
      </c>
      <c r="J100" s="113">
        <f>$R100*'Sub Cases Monthly'!J100</f>
        <v>6</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18</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3688</v>
      </c>
      <c r="F102" s="293">
        <f t="shared" si="20"/>
        <v>3432</v>
      </c>
      <c r="G102" s="293">
        <f t="shared" si="20"/>
        <v>3294</v>
      </c>
      <c r="H102" s="293">
        <f t="shared" si="20"/>
        <v>3229</v>
      </c>
      <c r="I102" s="293">
        <f t="shared" si="20"/>
        <v>3405</v>
      </c>
      <c r="J102" s="293">
        <f t="shared" si="20"/>
        <v>3726</v>
      </c>
      <c r="K102" s="293">
        <f t="shared" si="20"/>
        <v>0</v>
      </c>
      <c r="L102" s="293">
        <f t="shared" si="20"/>
        <v>0</v>
      </c>
      <c r="M102" s="293">
        <f t="shared" si="20"/>
        <v>0</v>
      </c>
      <c r="N102" s="293">
        <f t="shared" si="20"/>
        <v>0</v>
      </c>
      <c r="O102" s="293">
        <f t="shared" si="20"/>
        <v>0</v>
      </c>
      <c r="P102" s="294">
        <f t="shared" si="20"/>
        <v>0</v>
      </c>
      <c r="Q102" s="83">
        <f t="shared" si="19"/>
        <v>20774</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92</v>
      </c>
      <c r="F105" s="107">
        <f>$R105*'Sub Cases Monthly'!F105</f>
        <v>104</v>
      </c>
      <c r="G105" s="107">
        <f>$R105*'Sub Cases Monthly'!G105</f>
        <v>132</v>
      </c>
      <c r="H105" s="107">
        <f>$R105*'Sub Cases Monthly'!H105</f>
        <v>108</v>
      </c>
      <c r="I105" s="107">
        <f>$R105*'Sub Cases Monthly'!I105</f>
        <v>136</v>
      </c>
      <c r="J105" s="107">
        <f>$R105*'Sub Cases Monthly'!J105</f>
        <v>124</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696</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1134</v>
      </c>
      <c r="F106" s="110">
        <f>$R106*'Sub Cases Monthly'!F106</f>
        <v>1089</v>
      </c>
      <c r="G106" s="110">
        <f>$R106*'Sub Cases Monthly'!G106</f>
        <v>1017</v>
      </c>
      <c r="H106" s="110">
        <f>$R106*'Sub Cases Monthly'!H106</f>
        <v>954</v>
      </c>
      <c r="I106" s="110">
        <f>$R106*'Sub Cases Monthly'!I106</f>
        <v>1053</v>
      </c>
      <c r="J106" s="110">
        <f>$R106*'Sub Cases Monthly'!J106</f>
        <v>1170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6417</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1488</v>
      </c>
      <c r="F107" s="113">
        <f>$R107*'Sub Cases Monthly'!F107</f>
        <v>1236</v>
      </c>
      <c r="G107" s="113">
        <f>$R107*'Sub Cases Monthly'!G107</f>
        <v>1422</v>
      </c>
      <c r="H107" s="113">
        <f>$R107*'Sub Cases Monthly'!H107</f>
        <v>1164</v>
      </c>
      <c r="I107" s="113">
        <f>$R107*'Sub Cases Monthly'!I107</f>
        <v>1230</v>
      </c>
      <c r="J107" s="113">
        <f>$R107*'Sub Cases Monthly'!J107</f>
        <v>1368</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7908</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56</v>
      </c>
      <c r="F108" s="110">
        <f>$R108*'Sub Cases Monthly'!F108</f>
        <v>56</v>
      </c>
      <c r="G108" s="110">
        <f>$R108*'Sub Cases Monthly'!G108</f>
        <v>64</v>
      </c>
      <c r="H108" s="110">
        <f>$R108*'Sub Cases Monthly'!H108</f>
        <v>64</v>
      </c>
      <c r="I108" s="110">
        <f>$R108*'Sub Cases Monthly'!I108</f>
        <v>72</v>
      </c>
      <c r="J108" s="110">
        <f>$R108*'Sub Cases Monthly'!J108</f>
        <v>56</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368</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42</v>
      </c>
      <c r="F109" s="113">
        <f>$R109*'Sub Cases Monthly'!F109</f>
        <v>48</v>
      </c>
      <c r="G109" s="113">
        <f>$R109*'Sub Cases Monthly'!G109</f>
        <v>84</v>
      </c>
      <c r="H109" s="113">
        <f>$R109*'Sub Cases Monthly'!H109</f>
        <v>6</v>
      </c>
      <c r="I109" s="113">
        <f>$R109*'Sub Cases Monthly'!I109</f>
        <v>12</v>
      </c>
      <c r="J109" s="113">
        <f>$R109*'Sub Cases Monthly'!J109</f>
        <v>120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312</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80</v>
      </c>
      <c r="F110" s="110">
        <f>$R110*'Sub Cases Monthly'!F110</f>
        <v>90</v>
      </c>
      <c r="G110" s="110">
        <f>$R110*'Sub Cases Monthly'!G110</f>
        <v>90</v>
      </c>
      <c r="H110" s="110">
        <f>$R110*'Sub Cases Monthly'!H110</f>
        <v>80</v>
      </c>
      <c r="I110" s="110">
        <f>$R110*'Sub Cases Monthly'!I110</f>
        <v>85</v>
      </c>
      <c r="J110" s="110">
        <f>$R110*'Sub Cases Monthly'!J110</f>
        <v>100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525</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84</v>
      </c>
      <c r="G111" s="113">
        <f>$R111*'Sub Cases Monthly'!G111</f>
        <v>36</v>
      </c>
      <c r="H111" s="113">
        <f>$R111*'Sub Cases Monthly'!H111</f>
        <v>72</v>
      </c>
      <c r="I111" s="113">
        <f>$R111*'Sub Cases Monthly'!I111</f>
        <v>44</v>
      </c>
      <c r="J111" s="113">
        <f>$R111*'Sub Cases Monthly'!J111</f>
        <v>100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436</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115</v>
      </c>
      <c r="F112" s="110">
        <f>$R112*'Sub Cases Monthly'!F112</f>
        <v>95</v>
      </c>
      <c r="G112" s="110">
        <f>$R112*'Sub Cases Monthly'!G112</f>
        <v>75</v>
      </c>
      <c r="H112" s="110">
        <f>$R112*'Sub Cases Monthly'!H112</f>
        <v>95</v>
      </c>
      <c r="I112" s="110">
        <f>$R112*'Sub Cases Monthly'!I112</f>
        <v>85</v>
      </c>
      <c r="J112" s="110">
        <f>$R112*'Sub Cases Monthly'!J112</f>
        <v>125</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590</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287</v>
      </c>
      <c r="F113" s="113">
        <f>$R113*'Sub Cases Monthly'!F113</f>
        <v>126</v>
      </c>
      <c r="G113" s="113">
        <f>$R113*'Sub Cases Monthly'!G113</f>
        <v>210</v>
      </c>
      <c r="H113" s="113">
        <f>$R113*'Sub Cases Monthly'!H113</f>
        <v>182</v>
      </c>
      <c r="I113" s="113">
        <f>$R113*'Sub Cases Monthly'!I113</f>
        <v>140</v>
      </c>
      <c r="J113" s="113">
        <f>$R113*'Sub Cases Monthly'!J113</f>
        <v>238</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1183</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106</v>
      </c>
      <c r="F114" s="110">
        <f>$R114*'Sub Cases Monthly'!F114</f>
        <v>108</v>
      </c>
      <c r="G114" s="110">
        <f>$R114*'Sub Cases Monthly'!G114</f>
        <v>154</v>
      </c>
      <c r="H114" s="110">
        <f>$R114*'Sub Cases Monthly'!H114</f>
        <v>138</v>
      </c>
      <c r="I114" s="110">
        <f>$R114*'Sub Cases Monthly'!I114</f>
        <v>138</v>
      </c>
      <c r="J114" s="110">
        <f>$R114*'Sub Cases Monthly'!J114</f>
        <v>152</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796</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3500</v>
      </c>
      <c r="F116" s="293">
        <f t="shared" ref="F116:P116" si="23">SUM(F105:F115)</f>
        <v>3036</v>
      </c>
      <c r="G116" s="293">
        <f t="shared" si="23"/>
        <v>3284</v>
      </c>
      <c r="H116" s="293">
        <f t="shared" si="23"/>
        <v>2863</v>
      </c>
      <c r="I116" s="293">
        <f t="shared" si="23"/>
        <v>2995</v>
      </c>
      <c r="J116" s="293">
        <f t="shared" si="23"/>
        <v>3553</v>
      </c>
      <c r="K116" s="293">
        <f t="shared" si="23"/>
        <v>0</v>
      </c>
      <c r="L116" s="293">
        <f t="shared" si="23"/>
        <v>0</v>
      </c>
      <c r="M116" s="293">
        <f t="shared" si="23"/>
        <v>0</v>
      </c>
      <c r="N116" s="293">
        <f t="shared" si="23"/>
        <v>0</v>
      </c>
      <c r="O116" s="293">
        <f t="shared" si="23"/>
        <v>0</v>
      </c>
      <c r="P116" s="294">
        <f t="shared" si="23"/>
        <v>0</v>
      </c>
      <c r="Q116" s="78">
        <f t="shared" si="22"/>
        <v>19231</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234</v>
      </c>
      <c r="F119" s="107">
        <f>$R119*'Sub Cases Monthly'!F119</f>
        <v>162</v>
      </c>
      <c r="G119" s="107">
        <f>$R119*'Sub Cases Monthly'!G119</f>
        <v>207</v>
      </c>
      <c r="H119" s="107">
        <f>$R119*'Sub Cases Monthly'!H119</f>
        <v>207</v>
      </c>
      <c r="I119" s="107">
        <f>$R119*'Sub Cases Monthly'!I119</f>
        <v>180</v>
      </c>
      <c r="J119" s="107">
        <f>$R119*'Sub Cases Monthly'!J119</f>
        <v>198</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1188</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0</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0</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3</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3</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0</v>
      </c>
      <c r="H123" s="113">
        <f>$R123*'Sub Cases Monthly'!H123</f>
        <v>0</v>
      </c>
      <c r="I123" s="113">
        <f>$R123*'Sub Cases Monthly'!I123</f>
        <v>0</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0</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4</v>
      </c>
      <c r="G124" s="110">
        <f>$R124*'Sub Cases Monthly'!G124</f>
        <v>4</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8</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0</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0</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234</v>
      </c>
      <c r="F128" s="293">
        <f t="shared" ref="F128:P128" si="26">SUM(F119:F127)</f>
        <v>166</v>
      </c>
      <c r="G128" s="293">
        <f t="shared" si="26"/>
        <v>211</v>
      </c>
      <c r="H128" s="293">
        <f t="shared" si="26"/>
        <v>207</v>
      </c>
      <c r="I128" s="293">
        <f t="shared" si="26"/>
        <v>183</v>
      </c>
      <c r="J128" s="293">
        <f t="shared" si="26"/>
        <v>198</v>
      </c>
      <c r="K128" s="293">
        <f t="shared" si="26"/>
        <v>0</v>
      </c>
      <c r="L128" s="293">
        <f t="shared" si="26"/>
        <v>0</v>
      </c>
      <c r="M128" s="293">
        <f t="shared" si="26"/>
        <v>0</v>
      </c>
      <c r="N128" s="293">
        <f t="shared" si="26"/>
        <v>0</v>
      </c>
      <c r="O128" s="293">
        <f t="shared" si="26"/>
        <v>0</v>
      </c>
      <c r="P128" s="294">
        <f t="shared" si="26"/>
        <v>0</v>
      </c>
      <c r="Q128" s="127">
        <f t="shared" si="25"/>
        <v>1199</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3796.5</v>
      </c>
      <c r="F131" s="265">
        <f>$R131*'Sub Cases Monthly'!F131</f>
        <v>3423</v>
      </c>
      <c r="G131" s="265">
        <f>$R131*'Sub Cases Monthly'!G131</f>
        <v>3384</v>
      </c>
      <c r="H131" s="265">
        <f>$R131*'Sub Cases Monthly'!H131</f>
        <v>3781.5</v>
      </c>
      <c r="I131" s="265">
        <f>$R131*'Sub Cases Monthly'!I131</f>
        <v>3391.5</v>
      </c>
      <c r="J131" s="265">
        <f>$R131*'Sub Cases Monthly'!J131</f>
        <v>3613.5</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21390</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3796.5</v>
      </c>
      <c r="F132" s="72">
        <f t="shared" si="29"/>
        <v>3423</v>
      </c>
      <c r="G132" s="72">
        <f t="shared" si="29"/>
        <v>3384</v>
      </c>
      <c r="H132" s="72">
        <f t="shared" si="29"/>
        <v>3781.5</v>
      </c>
      <c r="I132" s="72">
        <f t="shared" si="29"/>
        <v>3391.5</v>
      </c>
      <c r="J132" s="72">
        <f t="shared" si="29"/>
        <v>3613.5</v>
      </c>
      <c r="K132" s="72">
        <f t="shared" si="29"/>
        <v>0</v>
      </c>
      <c r="L132" s="72">
        <f t="shared" si="29"/>
        <v>0</v>
      </c>
      <c r="M132" s="72">
        <f t="shared" si="29"/>
        <v>0</v>
      </c>
      <c r="N132" s="72">
        <f t="shared" si="29"/>
        <v>0</v>
      </c>
      <c r="O132" s="72">
        <f t="shared" si="29"/>
        <v>0</v>
      </c>
      <c r="P132" s="90">
        <f t="shared" si="29"/>
        <v>0</v>
      </c>
      <c r="Q132" s="127">
        <f t="shared" si="28"/>
        <v>21390</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customSheetViews>
    <customSheetView guid="{AB5B0604-EEE6-4F25-9707-CA69CD6A2BCC}" fitToPage="1" hiddenRows="1" topLeftCell="A63">
      <selection activeCell="C75" sqref="C75:D75"/>
      <rowBreaks count="3" manualBreakCount="3">
        <brk id="42" max="16383" man="1"/>
        <brk id="82" max="16383" man="1"/>
        <brk id="117" max="16383" man="1"/>
      </rowBreaks>
      <pageMargins left="0" right="0" top="0" bottom="0" header="0" footer="0"/>
      <printOptions horizontalCentered="1"/>
      <pageSetup scale="59"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15B28141-8A0D-4000-9080-23B522B4F317}" fitToPage="1" hiddenRows="1" topLeftCell="A63">
      <selection activeCell="C75" sqref="C75:D75"/>
      <rowBreaks count="3" manualBreakCount="3">
        <brk id="42" max="16383" man="1"/>
        <brk id="82" max="16383" man="1"/>
        <brk id="117" max="16383" man="1"/>
      </rowBreaks>
      <pageMargins left="0" right="0" top="0" bottom="0" header="0" footer="0"/>
      <printOptions horizontalCentered="1"/>
      <pageSetup scale="59"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fitToPage="1" hiddenRows="1">
      <selection activeCell="K18" sqref="K18"/>
      <rowBreaks count="3" manualBreakCount="3">
        <brk id="42" max="16383" man="1"/>
        <brk id="82" max="16383" man="1"/>
        <brk id="117" max="16383" man="1"/>
      </rowBreaks>
      <pageMargins left="0" right="0" top="0" bottom="0" header="0" footer="0"/>
      <printOptions horizontalCentered="1"/>
      <pageSetup scale="59"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xr:uid="{79C4DC80-B901-4DAC-99DB-0F35F122B014}">
      <formula1>-400000000</formula1>
      <formula2>400000000</formula2>
    </dataValidation>
  </dataValidations>
  <printOptions horizontalCentered="1"/>
  <pageMargins left="0" right="0" top="0" bottom="0" header="0" footer="0"/>
  <pageSetup scale="59"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Pasco</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Leonard Mattison</v>
      </c>
      <c r="G8" s="53">
        <v>7</v>
      </c>
      <c r="H8" s="54"/>
      <c r="I8" s="54"/>
      <c r="J8" s="54"/>
      <c r="K8" s="54"/>
      <c r="L8" s="55"/>
    </row>
    <row r="9" spans="1:12" x14ac:dyDescent="0.25">
      <c r="A9" s="56" t="s">
        <v>113</v>
      </c>
      <c r="B9" s="59" t="str">
        <f>IF('Sub Cases Monthly'!H4="",TEXT(EDATE(B5,-1),"MMM"),'Sub Cases Monthly'!H4)</f>
        <v>March</v>
      </c>
      <c r="C9" s="49" t="str">
        <f>IF('Sub Cases Monthly'!H4="",TEXT(EDATE(B5,-1),"MMMM"),'Sub Cases Monthly'!H4)</f>
        <v>March</v>
      </c>
      <c r="G9" s="53">
        <v>8</v>
      </c>
      <c r="H9" s="54"/>
      <c r="I9" s="54"/>
      <c r="J9" s="54"/>
      <c r="K9" s="54"/>
      <c r="L9" s="55"/>
    </row>
    <row r="10" spans="1:12" x14ac:dyDescent="0.25">
      <c r="A10" s="56" t="s">
        <v>115</v>
      </c>
      <c r="B10" s="49" t="str">
        <f>E1&amp;" "&amp;B1&amp;" "&amp;B9&amp;" Ver"&amp;B8&amp;" "&amp;TEXT(B5,"Mmddyy")&amp;".xlsx"</f>
        <v>Pasco Outputs March VerLeonard Mattison 012021.xlsx</v>
      </c>
      <c r="G10" s="53">
        <v>9</v>
      </c>
      <c r="H10" s="54"/>
      <c r="I10" s="54"/>
      <c r="J10" s="54"/>
      <c r="K10" s="54"/>
      <c r="L10" s="55"/>
    </row>
    <row r="11" spans="1:12" x14ac:dyDescent="0.25">
      <c r="A11" s="56" t="s">
        <v>117</v>
      </c>
      <c r="B11" s="49" t="str">
        <f>"R:\!CFY1920\Incoming Reports\Outputs\"&amp;C9&amp;"\"</f>
        <v>R:\!CFY1920\Incoming Reports\Outputs\March\</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51</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0</v>
      </c>
      <c r="J21" s="269">
        <f>'Sub Cases Monthly'!H11</f>
        <v>2</v>
      </c>
      <c r="K21" s="269">
        <f>'Sub Cases Monthly'!I11</f>
        <v>0</v>
      </c>
      <c r="L21" s="269">
        <f>'Sub Cases Monthly'!J11</f>
        <v>1</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51</v>
      </c>
      <c r="B22" s="268">
        <f>B$21</f>
        <v>22</v>
      </c>
      <c r="C22" s="268" t="s">
        <v>274</v>
      </c>
      <c r="D22" s="268" t="s">
        <v>285</v>
      </c>
      <c r="E22" s="268" t="str">
        <f>'Sub Cases Monthly'!$C$10</f>
        <v>Circuit Criminal</v>
      </c>
      <c r="F22" s="269" t="str">
        <f>'Sub Cases Monthly'!C12</f>
        <v>Non-Capital Murders</v>
      </c>
      <c r="G22" s="269">
        <f>'Sub Cases Monthly'!E12</f>
        <v>1</v>
      </c>
      <c r="H22" s="269">
        <f>'Sub Cases Monthly'!F12</f>
        <v>0</v>
      </c>
      <c r="I22" s="269">
        <f>'Sub Cases Monthly'!G12</f>
        <v>2</v>
      </c>
      <c r="J22" s="269">
        <f>'Sub Cases Monthly'!H12</f>
        <v>0</v>
      </c>
      <c r="K22" s="269">
        <f>'Sub Cases Monthly'!I12</f>
        <v>3</v>
      </c>
      <c r="L22" s="269">
        <f>'Sub Cases Monthly'!J12</f>
        <v>5</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51</v>
      </c>
      <c r="B23" s="268">
        <f t="shared" si="0"/>
        <v>22</v>
      </c>
      <c r="C23" s="268" t="s">
        <v>274</v>
      </c>
      <c r="D23" s="268" t="s">
        <v>285</v>
      </c>
      <c r="E23" s="268" t="str">
        <f>'Sub Cases Monthly'!$C$10</f>
        <v>Circuit Criminal</v>
      </c>
      <c r="F23" s="269" t="str">
        <f>'Sub Cases Monthly'!C13</f>
        <v>Sexual Offenses</v>
      </c>
      <c r="G23" s="269">
        <f>'Sub Cases Monthly'!E13</f>
        <v>9</v>
      </c>
      <c r="H23" s="269">
        <f>'Sub Cases Monthly'!F13</f>
        <v>8</v>
      </c>
      <c r="I23" s="269">
        <f>'Sub Cases Monthly'!G13</f>
        <v>6</v>
      </c>
      <c r="J23" s="269">
        <f>'Sub Cases Monthly'!H13</f>
        <v>8</v>
      </c>
      <c r="K23" s="269">
        <f>'Sub Cases Monthly'!I13</f>
        <v>3</v>
      </c>
      <c r="L23" s="269">
        <f>'Sub Cases Monthly'!J13</f>
        <v>12</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51</v>
      </c>
      <c r="B24" s="268">
        <f t="shared" si="0"/>
        <v>22</v>
      </c>
      <c r="C24" s="268" t="s">
        <v>274</v>
      </c>
      <c r="D24" s="268" t="s">
        <v>285</v>
      </c>
      <c r="E24" s="268" t="str">
        <f>'Sub Cases Monthly'!$C$10</f>
        <v>Circuit Criminal</v>
      </c>
      <c r="F24" s="269" t="str">
        <f>'Sub Cases Monthly'!C14</f>
        <v>All Other Felonies (SRS)</v>
      </c>
      <c r="G24" s="269">
        <f>'Sub Cases Monthly'!E14</f>
        <v>435</v>
      </c>
      <c r="H24" s="269">
        <f>'Sub Cases Monthly'!F14</f>
        <v>364</v>
      </c>
      <c r="I24" s="269">
        <f>'Sub Cases Monthly'!G14</f>
        <v>382</v>
      </c>
      <c r="J24" s="269">
        <f>'Sub Cases Monthly'!H14</f>
        <v>391</v>
      </c>
      <c r="K24" s="269">
        <f>'Sub Cases Monthly'!I14</f>
        <v>381</v>
      </c>
      <c r="L24" s="269">
        <f>'Sub Cases Monthly'!J14</f>
        <v>409</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51</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1</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51</v>
      </c>
      <c r="B26" s="268">
        <f t="shared" si="0"/>
        <v>22</v>
      </c>
      <c r="C26" s="268" t="s">
        <v>274</v>
      </c>
      <c r="D26" s="268" t="s">
        <v>285</v>
      </c>
      <c r="E26" s="268" t="str">
        <f>'Sub Cases Monthly'!$C$10</f>
        <v>Circuit Criminal</v>
      </c>
      <c r="F26" s="269" t="str">
        <f>'Sub Cases Monthly'!C16</f>
        <v>Out of State Fugitive Warrants (Non-SRS)</v>
      </c>
      <c r="G26" s="269">
        <f>'Sub Cases Monthly'!E16</f>
        <v>17</v>
      </c>
      <c r="H26" s="269">
        <f>'Sub Cases Monthly'!F16</f>
        <v>6</v>
      </c>
      <c r="I26" s="269">
        <f>'Sub Cases Monthly'!G16</f>
        <v>6</v>
      </c>
      <c r="J26" s="269">
        <f>'Sub Cases Monthly'!H16</f>
        <v>6</v>
      </c>
      <c r="K26" s="269">
        <f>'Sub Cases Monthly'!I16</f>
        <v>6</v>
      </c>
      <c r="L26" s="269">
        <f>'Sub Cases Monthly'!J16</f>
        <v>11</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51</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51</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51</v>
      </c>
      <c r="B29" s="268">
        <f t="shared" si="0"/>
        <v>22</v>
      </c>
      <c r="C29" s="268" t="s">
        <v>274</v>
      </c>
      <c r="D29" s="268" t="s">
        <v>285</v>
      </c>
      <c r="E29" s="268" t="str">
        <f>'Sub Cases Monthly'!$C$21</f>
        <v>County Criminal</v>
      </c>
      <c r="F29" s="269" t="str">
        <f>'Sub Cases Monthly'!C22</f>
        <v>Misdemeanors/Worthless Checks (SRS)</v>
      </c>
      <c r="G29" s="269">
        <f>'Sub Cases Monthly'!E22</f>
        <v>447</v>
      </c>
      <c r="H29" s="269">
        <f>'Sub Cases Monthly'!F22</f>
        <v>332</v>
      </c>
      <c r="I29" s="269">
        <f>'Sub Cases Monthly'!G22</f>
        <v>353</v>
      </c>
      <c r="J29" s="269">
        <f>'Sub Cases Monthly'!H22</f>
        <v>387</v>
      </c>
      <c r="K29" s="269">
        <f>'Sub Cases Monthly'!I22</f>
        <v>334</v>
      </c>
      <c r="L29" s="269">
        <f>'Sub Cases Monthly'!J22</f>
        <v>336</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51</v>
      </c>
      <c r="B30" s="268">
        <f t="shared" si="0"/>
        <v>22</v>
      </c>
      <c r="C30" s="268" t="s">
        <v>274</v>
      </c>
      <c r="D30" s="268" t="s">
        <v>285</v>
      </c>
      <c r="E30" s="268" t="str">
        <f>'Sub Cases Monthly'!$C$21</f>
        <v>County Criminal</v>
      </c>
      <c r="F30" s="269" t="str">
        <f>'Sub Cases Monthly'!C23</f>
        <v>County/Municipal Ordinances (SRS)</v>
      </c>
      <c r="G30" s="269">
        <f>'Sub Cases Monthly'!E23</f>
        <v>242</v>
      </c>
      <c r="H30" s="269">
        <f>'Sub Cases Monthly'!F23</f>
        <v>164</v>
      </c>
      <c r="I30" s="269">
        <f>'Sub Cases Monthly'!G23</f>
        <v>191</v>
      </c>
      <c r="J30" s="269">
        <f>'Sub Cases Monthly'!H23</f>
        <v>202</v>
      </c>
      <c r="K30" s="269">
        <f>'Sub Cases Monthly'!I23</f>
        <v>229</v>
      </c>
      <c r="L30" s="269">
        <f>'Sub Cases Monthly'!J23</f>
        <v>275</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51</v>
      </c>
      <c r="B31" s="268">
        <f t="shared" si="0"/>
        <v>22</v>
      </c>
      <c r="C31" s="268" t="s">
        <v>274</v>
      </c>
      <c r="D31" s="268" t="s">
        <v>285</v>
      </c>
      <c r="E31" s="268" t="str">
        <f>'Sub Cases Monthly'!$C$21</f>
        <v>County Criminal</v>
      </c>
      <c r="F31" s="269" t="str">
        <f>'Sub Cases Monthly'!C24</f>
        <v>Non-Criminal Infractions (SRS)</v>
      </c>
      <c r="G31" s="269">
        <f>'Sub Cases Monthly'!E24</f>
        <v>19</v>
      </c>
      <c r="H31" s="269">
        <f>'Sub Cases Monthly'!F24</f>
        <v>21</v>
      </c>
      <c r="I31" s="269">
        <f>'Sub Cases Monthly'!G24</f>
        <v>16</v>
      </c>
      <c r="J31" s="269">
        <f>'Sub Cases Monthly'!H24</f>
        <v>23</v>
      </c>
      <c r="K31" s="269">
        <f>'Sub Cases Monthly'!I24</f>
        <v>9</v>
      </c>
      <c r="L31" s="269">
        <f>'Sub Cases Monthly'!J24</f>
        <v>32</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51</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51</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51</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51</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112</v>
      </c>
      <c r="H35" s="269">
        <f>'Sub Cases Monthly'!F31</f>
        <v>72</v>
      </c>
      <c r="I35" s="269">
        <f>'Sub Cases Monthly'!G31</f>
        <v>55</v>
      </c>
      <c r="J35" s="269">
        <f>'Sub Cases Monthly'!H31</f>
        <v>67</v>
      </c>
      <c r="K35" s="269">
        <f>'Sub Cases Monthly'!I31</f>
        <v>80</v>
      </c>
      <c r="L35" s="269">
        <f>'Sub Cases Monthly'!J31</f>
        <v>93</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51</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0</v>
      </c>
      <c r="I36" s="269">
        <f>'Sub Cases Monthly'!G32</f>
        <v>0</v>
      </c>
      <c r="J36" s="269">
        <f>'Sub Cases Monthly'!H32</f>
        <v>0</v>
      </c>
      <c r="K36" s="269">
        <f>'Sub Cases Monthly'!I32</f>
        <v>0</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51</v>
      </c>
      <c r="B37" s="268">
        <f t="shared" si="0"/>
        <v>22</v>
      </c>
      <c r="C37" s="268" t="s">
        <v>274</v>
      </c>
      <c r="D37" s="268" t="s">
        <v>285</v>
      </c>
      <c r="E37" s="268" t="str">
        <f>'Sub Cases Monthly'!$C$30</f>
        <v>Juvenile Delinquency</v>
      </c>
      <c r="F37" s="269" t="str">
        <f>'Sub Cases Monthly'!C33</f>
        <v>Transfers for Jurisdiction/Supervision Only (Non-SRS)</v>
      </c>
      <c r="G37" s="269">
        <f>'Sub Cases Monthly'!E33</f>
        <v>9</v>
      </c>
      <c r="H37" s="269">
        <f>'Sub Cases Monthly'!F33</f>
        <v>2</v>
      </c>
      <c r="I37" s="269">
        <f>'Sub Cases Monthly'!G33</f>
        <v>2</v>
      </c>
      <c r="J37" s="269">
        <f>'Sub Cases Monthly'!H33</f>
        <v>5</v>
      </c>
      <c r="K37" s="269">
        <f>'Sub Cases Monthly'!I33</f>
        <v>6</v>
      </c>
      <c r="L37" s="269">
        <f>'Sub Cases Monthly'!J33</f>
        <v>10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51</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51</v>
      </c>
      <c r="B39" s="268">
        <f t="shared" si="0"/>
        <v>22</v>
      </c>
      <c r="C39" s="268" t="s">
        <v>274</v>
      </c>
      <c r="D39" s="268" t="s">
        <v>285</v>
      </c>
      <c r="E39" s="268" t="str">
        <f>'Sub Cases Monthly'!$C$37</f>
        <v>Criminal Traffic - UTCs</v>
      </c>
      <c r="F39" s="269" t="str">
        <f>'Sub Cases Monthly'!C38</f>
        <v>DUI (SRS)</v>
      </c>
      <c r="G39" s="269">
        <f>'Sub Cases Monthly'!E38</f>
        <v>59</v>
      </c>
      <c r="H39" s="269">
        <f>'Sub Cases Monthly'!F38</f>
        <v>75</v>
      </c>
      <c r="I39" s="269">
        <f>'Sub Cases Monthly'!G38</f>
        <v>75</v>
      </c>
      <c r="J39" s="269">
        <f>'Sub Cases Monthly'!H38</f>
        <v>75</v>
      </c>
      <c r="K39" s="269">
        <f>'Sub Cases Monthly'!I38</f>
        <v>85</v>
      </c>
      <c r="L39" s="269">
        <f>'Sub Cases Monthly'!J38</f>
        <v>88</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51</v>
      </c>
      <c r="B40" s="268">
        <f t="shared" si="0"/>
        <v>22</v>
      </c>
      <c r="C40" s="268" t="s">
        <v>274</v>
      </c>
      <c r="D40" s="268" t="s">
        <v>285</v>
      </c>
      <c r="E40" s="268" t="str">
        <f>'Sub Cases Monthly'!$C$37</f>
        <v>Criminal Traffic - UTCs</v>
      </c>
      <c r="F40" s="269" t="str">
        <f>'Sub Cases Monthly'!C39</f>
        <v>Other Criminal Traffic (SRS)</v>
      </c>
      <c r="G40" s="269">
        <f>'Sub Cases Monthly'!E39</f>
        <v>324</v>
      </c>
      <c r="H40" s="269">
        <f>'Sub Cases Monthly'!F39</f>
        <v>277</v>
      </c>
      <c r="I40" s="269">
        <f>'Sub Cases Monthly'!G39</f>
        <v>276</v>
      </c>
      <c r="J40" s="269">
        <f>'Sub Cases Monthly'!H39</f>
        <v>274</v>
      </c>
      <c r="K40" s="269">
        <f>'Sub Cases Monthly'!I39</f>
        <v>285</v>
      </c>
      <c r="L40" s="269">
        <f>'Sub Cases Monthly'!J39</f>
        <v>285</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51</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51</v>
      </c>
      <c r="B42" s="268">
        <f t="shared" si="0"/>
        <v>22</v>
      </c>
      <c r="C42" s="268" t="s">
        <v>274</v>
      </c>
      <c r="D42" s="268" t="s">
        <v>285</v>
      </c>
      <c r="E42" s="268" t="str">
        <f>'Sub Cases Monthly'!$C$43</f>
        <v>Circuit Civil</v>
      </c>
      <c r="F42" s="269" t="str">
        <f>'Sub Cases Monthly'!C44</f>
        <v>Professional Malpractice (SRS)</v>
      </c>
      <c r="G42" s="269">
        <f>'Sub Cases Monthly'!E44</f>
        <v>2</v>
      </c>
      <c r="H42" s="269">
        <f>'Sub Cases Monthly'!F44</f>
        <v>0</v>
      </c>
      <c r="I42" s="269">
        <f>'Sub Cases Monthly'!G44</f>
        <v>1</v>
      </c>
      <c r="J42" s="269">
        <f>'Sub Cases Monthly'!H44</f>
        <v>0</v>
      </c>
      <c r="K42" s="269">
        <f>'Sub Cases Monthly'!I44</f>
        <v>3</v>
      </c>
      <c r="L42" s="269">
        <f>'Sub Cases Monthly'!J44</f>
        <v>1</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51</v>
      </c>
      <c r="B43" s="268">
        <f t="shared" si="0"/>
        <v>22</v>
      </c>
      <c r="C43" s="268" t="s">
        <v>274</v>
      </c>
      <c r="D43" s="268" t="s">
        <v>285</v>
      </c>
      <c r="E43" s="268" t="str">
        <f>'Sub Cases Monthly'!$C$43</f>
        <v>Circuit Civil</v>
      </c>
      <c r="F43" s="269" t="str">
        <f>'Sub Cases Monthly'!C45</f>
        <v>Products Liability (SRS)</v>
      </c>
      <c r="G43" s="269">
        <f>'Sub Cases Monthly'!E45</f>
        <v>2</v>
      </c>
      <c r="H43" s="269">
        <f>'Sub Cases Monthly'!F45</f>
        <v>1</v>
      </c>
      <c r="I43" s="269">
        <f>'Sub Cases Monthly'!G45</f>
        <v>1</v>
      </c>
      <c r="J43" s="269">
        <f>'Sub Cases Monthly'!H45</f>
        <v>3</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51</v>
      </c>
      <c r="B44" s="268">
        <f t="shared" si="0"/>
        <v>22</v>
      </c>
      <c r="C44" s="268" t="s">
        <v>274</v>
      </c>
      <c r="D44" s="268" t="s">
        <v>285</v>
      </c>
      <c r="E44" s="268" t="str">
        <f>'Sub Cases Monthly'!$C$43</f>
        <v>Circuit Civil</v>
      </c>
      <c r="F44" s="269" t="str">
        <f>'Sub Cases Monthly'!C46</f>
        <v>Auto Negligence (SRS)</v>
      </c>
      <c r="G44" s="269">
        <f>'Sub Cases Monthly'!E46</f>
        <v>63</v>
      </c>
      <c r="H44" s="269">
        <f>'Sub Cases Monthly'!F46</f>
        <v>61</v>
      </c>
      <c r="I44" s="269">
        <f>'Sub Cases Monthly'!G46</f>
        <v>65</v>
      </c>
      <c r="J44" s="269">
        <f>'Sub Cases Monthly'!H46</f>
        <v>68</v>
      </c>
      <c r="K44" s="269">
        <f>'Sub Cases Monthly'!I46</f>
        <v>55</v>
      </c>
      <c r="L44" s="269">
        <f>'Sub Cases Monthly'!J46</f>
        <v>61</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51</v>
      </c>
      <c r="B45" s="268">
        <f t="shared" si="0"/>
        <v>22</v>
      </c>
      <c r="C45" s="268" t="s">
        <v>274</v>
      </c>
      <c r="D45" s="268" t="s">
        <v>285</v>
      </c>
      <c r="E45" s="268" t="str">
        <f>'Sub Cases Monthly'!$C$43</f>
        <v>Circuit Civil</v>
      </c>
      <c r="F45" s="269" t="str">
        <f>'Sub Cases Monthly'!C47</f>
        <v>Condominium (SRS)</v>
      </c>
      <c r="G45" s="269">
        <f>'Sub Cases Monthly'!E47</f>
        <v>1</v>
      </c>
      <c r="H45" s="269">
        <f>'Sub Cases Monthly'!F47</f>
        <v>0</v>
      </c>
      <c r="I45" s="269">
        <f>'Sub Cases Monthly'!G47</f>
        <v>0</v>
      </c>
      <c r="J45" s="269">
        <f>'Sub Cases Monthly'!H47</f>
        <v>0</v>
      </c>
      <c r="K45" s="269">
        <f>'Sub Cases Monthly'!I47</f>
        <v>0</v>
      </c>
      <c r="L45" s="269">
        <f>'Sub Cases Monthly'!J47</f>
        <v>1</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51</v>
      </c>
      <c r="B46" s="268">
        <f t="shared" si="0"/>
        <v>22</v>
      </c>
      <c r="C46" s="268" t="s">
        <v>274</v>
      </c>
      <c r="D46" s="268" t="s">
        <v>285</v>
      </c>
      <c r="E46" s="268" t="str">
        <f>'Sub Cases Monthly'!$C$43</f>
        <v>Circuit Civil</v>
      </c>
      <c r="F46" s="269" t="str">
        <f>'Sub Cases Monthly'!C48</f>
        <v>Contract and Indebtedness (SRS)</v>
      </c>
      <c r="G46" s="269">
        <f>'Sub Cases Monthly'!E48</f>
        <v>62</v>
      </c>
      <c r="H46" s="269">
        <f>'Sub Cases Monthly'!F48</f>
        <v>54</v>
      </c>
      <c r="I46" s="269">
        <f>'Sub Cases Monthly'!G48</f>
        <v>70</v>
      </c>
      <c r="J46" s="269">
        <f>'Sub Cases Monthly'!H48</f>
        <v>77</v>
      </c>
      <c r="K46" s="269">
        <f>'Sub Cases Monthly'!I48</f>
        <v>61</v>
      </c>
      <c r="L46" s="269">
        <f>'Sub Cases Monthly'!J48</f>
        <v>58</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51</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0</v>
      </c>
      <c r="I47" s="269">
        <f>'Sub Cases Monthly'!G49</f>
        <v>0</v>
      </c>
      <c r="J47" s="269">
        <f>'Sub Cases Monthly'!H49</f>
        <v>0</v>
      </c>
      <c r="K47" s="269">
        <f>'Sub Cases Monthly'!I49</f>
        <v>0</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51</v>
      </c>
      <c r="B48" s="268">
        <f t="shared" si="0"/>
        <v>22</v>
      </c>
      <c r="C48" s="268" t="s">
        <v>274</v>
      </c>
      <c r="D48" s="268" t="s">
        <v>285</v>
      </c>
      <c r="E48" s="268" t="str">
        <f>'Sub Cases Monthly'!$C$43</f>
        <v>Circuit Civil</v>
      </c>
      <c r="F48" s="269" t="str">
        <f>'Sub Cases Monthly'!C50</f>
        <v>Other Negligence (SRS)</v>
      </c>
      <c r="G48" s="269">
        <f>'Sub Cases Monthly'!E50</f>
        <v>17</v>
      </c>
      <c r="H48" s="269">
        <f>'Sub Cases Monthly'!F50</f>
        <v>20</v>
      </c>
      <c r="I48" s="269">
        <f>'Sub Cases Monthly'!G50</f>
        <v>22</v>
      </c>
      <c r="J48" s="269">
        <f>'Sub Cases Monthly'!H50</f>
        <v>13</v>
      </c>
      <c r="K48" s="269">
        <f>'Sub Cases Monthly'!I50</f>
        <v>19</v>
      </c>
      <c r="L48" s="269">
        <f>'Sub Cases Monthly'!J50</f>
        <v>27</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51</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2</v>
      </c>
      <c r="J49" s="269">
        <f>'Sub Cases Monthly'!H51</f>
        <v>1</v>
      </c>
      <c r="K49" s="269">
        <f>'Sub Cases Monthly'!I51</f>
        <v>0</v>
      </c>
      <c r="L49" s="269">
        <f>'Sub Cases Monthly'!J51</f>
        <v>2</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51</v>
      </c>
      <c r="B50" s="268">
        <f t="shared" si="0"/>
        <v>22</v>
      </c>
      <c r="C50" s="268" t="s">
        <v>274</v>
      </c>
      <c r="D50" s="268" t="s">
        <v>285</v>
      </c>
      <c r="E50" s="268" t="str">
        <f>'Sub Cases Monthly'!$C$43</f>
        <v>Circuit Civil</v>
      </c>
      <c r="F50" s="269" t="str">
        <f>'Sub Cases Monthly'!C52</f>
        <v>Homestead Residential Foreclosure (SRS)</v>
      </c>
      <c r="G50" s="269">
        <f>'Sub Cases Monthly'!E52</f>
        <v>11</v>
      </c>
      <c r="H50" s="269">
        <f>'Sub Cases Monthly'!F52</f>
        <v>20</v>
      </c>
      <c r="I50" s="269">
        <f>'Sub Cases Monthly'!G52</f>
        <v>13</v>
      </c>
      <c r="J50" s="269">
        <f>'Sub Cases Monthly'!H52</f>
        <v>27</v>
      </c>
      <c r="K50" s="269">
        <f>'Sub Cases Monthly'!I52</f>
        <v>23</v>
      </c>
      <c r="L50" s="269">
        <f>'Sub Cases Monthly'!J52</f>
        <v>31</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51</v>
      </c>
      <c r="B51" s="268">
        <f t="shared" si="0"/>
        <v>22</v>
      </c>
      <c r="C51" s="268" t="s">
        <v>274</v>
      </c>
      <c r="D51" s="268" t="s">
        <v>285</v>
      </c>
      <c r="E51" s="268" t="str">
        <f>'Sub Cases Monthly'!$C$43</f>
        <v>Circuit Civil</v>
      </c>
      <c r="F51" s="269" t="str">
        <f>'Sub Cases Monthly'!C53</f>
        <v>Non-Homestead Residential Foreclosure (SRS)</v>
      </c>
      <c r="G51" s="269">
        <f>'Sub Cases Monthly'!E53</f>
        <v>3</v>
      </c>
      <c r="H51" s="269">
        <f>'Sub Cases Monthly'!F53</f>
        <v>11</v>
      </c>
      <c r="I51" s="269">
        <f>'Sub Cases Monthly'!G53</f>
        <v>8</v>
      </c>
      <c r="J51" s="269">
        <f>'Sub Cases Monthly'!H53</f>
        <v>12</v>
      </c>
      <c r="K51" s="269">
        <f>'Sub Cases Monthly'!I53</f>
        <v>10</v>
      </c>
      <c r="L51" s="269">
        <f>'Sub Cases Monthly'!J53</f>
        <v>21</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51</v>
      </c>
      <c r="B52" s="268">
        <f t="shared" si="0"/>
        <v>22</v>
      </c>
      <c r="C52" s="268" t="s">
        <v>274</v>
      </c>
      <c r="D52" s="268" t="s">
        <v>285</v>
      </c>
      <c r="E52" s="268" t="str">
        <f>'Sub Cases Monthly'!$C$43</f>
        <v>Circuit Civil</v>
      </c>
      <c r="F52" s="269" t="str">
        <f>'Sub Cases Monthly'!C54</f>
        <v>Other Real Property Actions (SRS)</v>
      </c>
      <c r="G52" s="269">
        <f>'Sub Cases Monthly'!E54</f>
        <v>11</v>
      </c>
      <c r="H52" s="269">
        <f>'Sub Cases Monthly'!F54</f>
        <v>10</v>
      </c>
      <c r="I52" s="269">
        <f>'Sub Cases Monthly'!G54</f>
        <v>11</v>
      </c>
      <c r="J52" s="269">
        <f>'Sub Cases Monthly'!H54</f>
        <v>18</v>
      </c>
      <c r="K52" s="269">
        <f>'Sub Cases Monthly'!I54</f>
        <v>13</v>
      </c>
      <c r="L52" s="269">
        <f>'Sub Cases Monthly'!J54</f>
        <v>19</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51</v>
      </c>
      <c r="B53" s="268">
        <f t="shared" si="0"/>
        <v>22</v>
      </c>
      <c r="C53" s="268" t="s">
        <v>274</v>
      </c>
      <c r="D53" s="268" t="s">
        <v>285</v>
      </c>
      <c r="E53" s="268" t="str">
        <f>'Sub Cases Monthly'!$C$43</f>
        <v>Circuit Civil</v>
      </c>
      <c r="F53" s="269" t="str">
        <f>'Sub Cases Monthly'!C55</f>
        <v>Other Civil (SRS)</v>
      </c>
      <c r="G53" s="269">
        <f>'Sub Cases Monthly'!E55</f>
        <v>38</v>
      </c>
      <c r="H53" s="269">
        <f>'Sub Cases Monthly'!F55</f>
        <v>57</v>
      </c>
      <c r="I53" s="269">
        <f>'Sub Cases Monthly'!G55</f>
        <v>41</v>
      </c>
      <c r="J53" s="269">
        <f>'Sub Cases Monthly'!H55</f>
        <v>40</v>
      </c>
      <c r="K53" s="269">
        <f>'Sub Cases Monthly'!I55</f>
        <v>63</v>
      </c>
      <c r="L53" s="269">
        <f>'Sub Cases Monthly'!J55</f>
        <v>63</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51</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51</v>
      </c>
      <c r="B55" s="268">
        <f t="shared" si="1"/>
        <v>22</v>
      </c>
      <c r="C55" s="268" t="s">
        <v>274</v>
      </c>
      <c r="D55" s="268" t="s">
        <v>285</v>
      </c>
      <c r="E55" s="268" t="str">
        <f>'Sub Cases Monthly'!$C$43</f>
        <v>Circuit Civil</v>
      </c>
      <c r="F55" s="269" t="str">
        <f>'Sub Cases Monthly'!C57</f>
        <v>Appeals (AP cases) from County to Circuit Court (SRS)</v>
      </c>
      <c r="G55" s="269">
        <f>'Sub Cases Monthly'!E57</f>
        <v>0</v>
      </c>
      <c r="H55" s="269">
        <f>'Sub Cases Monthly'!F57</f>
        <v>0</v>
      </c>
      <c r="I55" s="269">
        <f>'Sub Cases Monthly'!G57</f>
        <v>0</v>
      </c>
      <c r="J55" s="269">
        <f>'Sub Cases Monthly'!H57</f>
        <v>0</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51</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1</v>
      </c>
      <c r="I56" s="269">
        <f>'Sub Cases Monthly'!G58</f>
        <v>0</v>
      </c>
      <c r="J56" s="269">
        <f>'Sub Cases Monthly'!H58</f>
        <v>1</v>
      </c>
      <c r="K56" s="269">
        <f>'Sub Cases Monthly'!I58</f>
        <v>0</v>
      </c>
      <c r="L56" s="269">
        <f>'Sub Cases Monthly'!J58</f>
        <v>1</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51</v>
      </c>
      <c r="B57" s="268">
        <f t="shared" si="1"/>
        <v>22</v>
      </c>
      <c r="C57" s="268" t="s">
        <v>274</v>
      </c>
      <c r="D57" s="268" t="s">
        <v>285</v>
      </c>
      <c r="E57" s="268" t="str">
        <f>'Sub Cases Monthly'!$C$43</f>
        <v>Circuit Civil</v>
      </c>
      <c r="F57" s="269" t="str">
        <f>'Sub Cases Monthly'!C59</f>
        <v>Medical Extensions (Petitions to Extend) (Non-SRS)</v>
      </c>
      <c r="G57" s="269">
        <f>'Sub Cases Monthly'!E59</f>
        <v>7</v>
      </c>
      <c r="H57" s="269">
        <f>'Sub Cases Monthly'!F59</f>
        <v>11</v>
      </c>
      <c r="I57" s="269">
        <f>'Sub Cases Monthly'!G59</f>
        <v>5</v>
      </c>
      <c r="J57" s="269">
        <f>'Sub Cases Monthly'!H59</f>
        <v>9</v>
      </c>
      <c r="K57" s="269">
        <f>'Sub Cases Monthly'!I59</f>
        <v>6</v>
      </c>
      <c r="L57" s="269">
        <f>'Sub Cases Monthly'!J59</f>
        <v>6</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51</v>
      </c>
      <c r="B58" s="268">
        <f t="shared" si="1"/>
        <v>22</v>
      </c>
      <c r="C58" s="268" t="s">
        <v>274</v>
      </c>
      <c r="D58" s="268" t="s">
        <v>285</v>
      </c>
      <c r="E58" s="268" t="str">
        <f>'Sub Cases Monthly'!$C$43</f>
        <v>Circuit Civil</v>
      </c>
      <c r="F58" s="269" t="str">
        <f>'Sub Cases Monthly'!C60</f>
        <v>Transfers of Lien to Security (Non-SRS)</v>
      </c>
      <c r="G58" s="269">
        <f>'Sub Cases Monthly'!E60</f>
        <v>2</v>
      </c>
      <c r="H58" s="269">
        <f>'Sub Cases Monthly'!F60</f>
        <v>1</v>
      </c>
      <c r="I58" s="269">
        <f>'Sub Cases Monthly'!G60</f>
        <v>4</v>
      </c>
      <c r="J58" s="269">
        <f>'Sub Cases Monthly'!H60</f>
        <v>0</v>
      </c>
      <c r="K58" s="269">
        <f>'Sub Cases Monthly'!I60</f>
        <v>0</v>
      </c>
      <c r="L58" s="269">
        <f>'Sub Cases Monthly'!J60</f>
        <v>3</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51</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51</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51</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0</v>
      </c>
      <c r="I61" s="269">
        <f>'Sub Cases Monthly'!G63</f>
        <v>0</v>
      </c>
      <c r="J61" s="269">
        <f>'Sub Cases Monthly'!H63</f>
        <v>0</v>
      </c>
      <c r="K61" s="269">
        <f>'Sub Cases Monthly'!I63</f>
        <v>0</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51</v>
      </c>
      <c r="B62" s="268">
        <f t="shared" si="1"/>
        <v>22</v>
      </c>
      <c r="C62" s="268" t="s">
        <v>274</v>
      </c>
      <c r="D62" s="268" t="s">
        <v>285</v>
      </c>
      <c r="E62" s="268" t="str">
        <f>'Sub Cases Monthly'!$C$43</f>
        <v>Circuit Civil</v>
      </c>
      <c r="F62" s="269" t="str">
        <f>'Sub Cases Monthly'!C64</f>
        <v>Foreign Judgments (Non-SRS)</v>
      </c>
      <c r="G62" s="269">
        <f>'Sub Cases Monthly'!E64</f>
        <v>0</v>
      </c>
      <c r="H62" s="269">
        <f>'Sub Cases Monthly'!F64</f>
        <v>1</v>
      </c>
      <c r="I62" s="269">
        <f>'Sub Cases Monthly'!G64</f>
        <v>1</v>
      </c>
      <c r="J62" s="269">
        <f>'Sub Cases Monthly'!H64</f>
        <v>2</v>
      </c>
      <c r="K62" s="269">
        <f>'Sub Cases Monthly'!I64</f>
        <v>2</v>
      </c>
      <c r="L62" s="269">
        <f>'Sub Cases Monthly'!J64</f>
        <v>2</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51</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1</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51</v>
      </c>
      <c r="B64" s="268">
        <f t="shared" si="1"/>
        <v>22</v>
      </c>
      <c r="C64" s="268" t="s">
        <v>274</v>
      </c>
      <c r="D64" s="268" t="s">
        <v>285</v>
      </c>
      <c r="E64" s="268" t="str">
        <f>'Sub Cases Monthly'!$C$68</f>
        <v>County Civil</v>
      </c>
      <c r="F64" s="269" t="str">
        <f>'Sub Cases Monthly'!C69</f>
        <v>Small Claims (up to $5,000) (SRS)</v>
      </c>
      <c r="G64" s="269">
        <f>'Sub Cases Monthly'!E69</f>
        <v>454</v>
      </c>
      <c r="H64" s="269">
        <f>'Sub Cases Monthly'!F69</f>
        <v>483</v>
      </c>
      <c r="I64" s="269">
        <f>'Sub Cases Monthly'!G69</f>
        <v>501</v>
      </c>
      <c r="J64" s="269">
        <f>'Sub Cases Monthly'!H69</f>
        <v>471</v>
      </c>
      <c r="K64" s="269">
        <f>'Sub Cases Monthly'!I69</f>
        <v>411</v>
      </c>
      <c r="L64" s="269">
        <f>'Sub Cases Monthly'!J69</f>
        <v>429</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51</v>
      </c>
      <c r="B65" s="268">
        <f t="shared" si="1"/>
        <v>22</v>
      </c>
      <c r="C65" s="268" t="s">
        <v>274</v>
      </c>
      <c r="D65" s="268" t="s">
        <v>285</v>
      </c>
      <c r="E65" s="268" t="str">
        <f>'Sub Cases Monthly'!$C$68</f>
        <v>County Civil</v>
      </c>
      <c r="F65" s="269" t="str">
        <f>'Sub Cases Monthly'!C70</f>
        <v>Small Claims ($5,001 - $8,000) (SRS)</v>
      </c>
      <c r="G65" s="269">
        <f>'Sub Cases Monthly'!E70</f>
        <v>99</v>
      </c>
      <c r="H65" s="269">
        <f>'Sub Cases Monthly'!F70</f>
        <v>117</v>
      </c>
      <c r="I65" s="269">
        <f>'Sub Cases Monthly'!G70</f>
        <v>98</v>
      </c>
      <c r="J65" s="269">
        <f>'Sub Cases Monthly'!H70</f>
        <v>97</v>
      </c>
      <c r="K65" s="269">
        <f>'Sub Cases Monthly'!I70</f>
        <v>69</v>
      </c>
      <c r="L65" s="269">
        <f>'Sub Cases Monthly'!J70</f>
        <v>134</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51</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51</v>
      </c>
      <c r="B67" s="268">
        <f t="shared" si="1"/>
        <v>22</v>
      </c>
      <c r="C67" s="268" t="s">
        <v>274</v>
      </c>
      <c r="D67" s="268" t="s">
        <v>285</v>
      </c>
      <c r="E67" s="268" t="str">
        <f>'Sub Cases Monthly'!$C$68</f>
        <v>County Civil</v>
      </c>
      <c r="F67" s="269" t="str">
        <f>'Sub Cases Monthly'!C72</f>
        <v>Civil ($8,001 - $15,000) (SRS)</v>
      </c>
      <c r="G67" s="269">
        <f>'Sub Cases Monthly'!E72</f>
        <v>134</v>
      </c>
      <c r="H67" s="269">
        <f>'Sub Cases Monthly'!F72</f>
        <v>106</v>
      </c>
      <c r="I67" s="269">
        <f>'Sub Cases Monthly'!G72</f>
        <v>126</v>
      </c>
      <c r="J67" s="269">
        <f>'Sub Cases Monthly'!H72</f>
        <v>138</v>
      </c>
      <c r="K67" s="269">
        <f>'Sub Cases Monthly'!I72</f>
        <v>102</v>
      </c>
      <c r="L67" s="269">
        <f>'Sub Cases Monthly'!J72</f>
        <v>102</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51</v>
      </c>
      <c r="B68" s="268">
        <f t="shared" si="1"/>
        <v>22</v>
      </c>
      <c r="C68" s="268" t="s">
        <v>274</v>
      </c>
      <c r="D68" s="268" t="s">
        <v>285</v>
      </c>
      <c r="E68" s="268" t="str">
        <f>'Sub Cases Monthly'!$C$68</f>
        <v>County Civil</v>
      </c>
      <c r="F68" s="269" t="str">
        <f>'Sub Cases Monthly'!C73</f>
        <v>Civil ($15,001 - $30,000) (SRS)</v>
      </c>
      <c r="G68" s="269">
        <f>'Sub Cases Monthly'!E73</f>
        <v>68</v>
      </c>
      <c r="H68" s="269">
        <f>'Sub Cases Monthly'!F73</f>
        <v>56</v>
      </c>
      <c r="I68" s="269">
        <f>'Sub Cases Monthly'!G73</f>
        <v>64</v>
      </c>
      <c r="J68" s="269">
        <f>'Sub Cases Monthly'!H73</f>
        <v>50</v>
      </c>
      <c r="K68" s="269">
        <f>'Sub Cases Monthly'!I73</f>
        <v>57</v>
      </c>
      <c r="L68" s="269">
        <f>'Sub Cases Monthly'!J73</f>
        <v>64</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51</v>
      </c>
      <c r="B69" s="268">
        <f t="shared" si="1"/>
        <v>22</v>
      </c>
      <c r="C69" s="268" t="s">
        <v>274</v>
      </c>
      <c r="D69" s="268" t="s">
        <v>285</v>
      </c>
      <c r="E69" s="268" t="str">
        <f>'Sub Cases Monthly'!$C$68</f>
        <v>County Civil</v>
      </c>
      <c r="F69" s="269" t="str">
        <f>'Sub Cases Monthly'!C74</f>
        <v>Replevins (SRS)</v>
      </c>
      <c r="G69" s="269">
        <f>'Sub Cases Monthly'!E74</f>
        <v>1</v>
      </c>
      <c r="H69" s="269">
        <f>'Sub Cases Monthly'!F74</f>
        <v>4</v>
      </c>
      <c r="I69" s="269">
        <f>'Sub Cases Monthly'!G74</f>
        <v>2</v>
      </c>
      <c r="J69" s="269">
        <f>'Sub Cases Monthly'!H74</f>
        <v>3</v>
      </c>
      <c r="K69" s="269">
        <f>'Sub Cases Monthly'!I74</f>
        <v>8</v>
      </c>
      <c r="L69" s="269">
        <f>'Sub Cases Monthly'!J74</f>
        <v>2</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51</v>
      </c>
      <c r="B70" s="268">
        <f t="shared" si="1"/>
        <v>22</v>
      </c>
      <c r="C70" s="268" t="s">
        <v>274</v>
      </c>
      <c r="D70" s="268" t="s">
        <v>285</v>
      </c>
      <c r="E70" s="268" t="str">
        <f>'Sub Cases Monthly'!$C$68</f>
        <v>County Civil</v>
      </c>
      <c r="F70" s="269" t="str">
        <f>'Sub Cases Monthly'!C75</f>
        <v>Evictions (SRS)</v>
      </c>
      <c r="G70" s="269">
        <f>'Sub Cases Monthly'!E75</f>
        <v>169</v>
      </c>
      <c r="H70" s="269">
        <f>'Sub Cases Monthly'!F75</f>
        <v>173</v>
      </c>
      <c r="I70" s="269">
        <f>'Sub Cases Monthly'!G75</f>
        <v>121</v>
      </c>
      <c r="J70" s="269">
        <f>'Sub Cases Monthly'!H75</f>
        <v>166</v>
      </c>
      <c r="K70" s="269">
        <f>'Sub Cases Monthly'!I75</f>
        <v>171</v>
      </c>
      <c r="L70" s="269">
        <f>'Sub Cases Monthly'!J75</f>
        <v>192</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51</v>
      </c>
      <c r="B71" s="268">
        <f t="shared" si="1"/>
        <v>22</v>
      </c>
      <c r="C71" s="268" t="s">
        <v>274</v>
      </c>
      <c r="D71" s="268" t="s">
        <v>285</v>
      </c>
      <c r="E71" s="268" t="str">
        <f>'Sub Cases Monthly'!$C$68</f>
        <v>County Civil</v>
      </c>
      <c r="F71" s="269" t="str">
        <f>'Sub Cases Monthly'!C76</f>
        <v>Other County Civil (Non-Monetary) (SRS)</v>
      </c>
      <c r="G71" s="269">
        <f>'Sub Cases Monthly'!E76</f>
        <v>32</v>
      </c>
      <c r="H71" s="269">
        <f>'Sub Cases Monthly'!F76</f>
        <v>27</v>
      </c>
      <c r="I71" s="269">
        <f>'Sub Cases Monthly'!G76</f>
        <v>32</v>
      </c>
      <c r="J71" s="269">
        <f>'Sub Cases Monthly'!H76</f>
        <v>35</v>
      </c>
      <c r="K71" s="269">
        <f>'Sub Cases Monthly'!I76</f>
        <v>31</v>
      </c>
      <c r="L71" s="269">
        <f>'Sub Cases Monthly'!J76</f>
        <v>45</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51</v>
      </c>
      <c r="B72" s="268">
        <f t="shared" si="1"/>
        <v>22</v>
      </c>
      <c r="C72" s="268" t="s">
        <v>274</v>
      </c>
      <c r="D72" s="268" t="s">
        <v>285</v>
      </c>
      <c r="E72" s="268" t="str">
        <f>'Sub Cases Monthly'!$C$68</f>
        <v>County Civil</v>
      </c>
      <c r="F72" s="269" t="str">
        <f>'Sub Cases Monthly'!C77</f>
        <v>Registry Deposits without an Underlying Case (Non-SRS)</v>
      </c>
      <c r="G72" s="269">
        <f>'Sub Cases Monthly'!E77</f>
        <v>0</v>
      </c>
      <c r="H72" s="269">
        <f>'Sub Cases Monthly'!F77</f>
        <v>0</v>
      </c>
      <c r="I72" s="269">
        <f>'Sub Cases Monthly'!G77</f>
        <v>0</v>
      </c>
      <c r="J72" s="269">
        <f>'Sub Cases Monthly'!H77</f>
        <v>0</v>
      </c>
      <c r="K72" s="269">
        <f>'Sub Cases Monthly'!I77</f>
        <v>0</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51</v>
      </c>
      <c r="B73" s="268">
        <f t="shared" si="1"/>
        <v>22</v>
      </c>
      <c r="C73" s="268" t="s">
        <v>274</v>
      </c>
      <c r="D73" s="268" t="s">
        <v>285</v>
      </c>
      <c r="E73" s="268" t="str">
        <f>'Sub Cases Monthly'!$C$68</f>
        <v>County Civil</v>
      </c>
      <c r="F73" s="269" t="str">
        <f>'Sub Cases Monthly'!C78</f>
        <v>Foreign Judgments (Non-SRS)</v>
      </c>
      <c r="G73" s="269">
        <f>'Sub Cases Monthly'!E78</f>
        <v>1</v>
      </c>
      <c r="H73" s="269">
        <f>'Sub Cases Monthly'!F78</f>
        <v>1</v>
      </c>
      <c r="I73" s="269">
        <f>'Sub Cases Monthly'!G78</f>
        <v>1</v>
      </c>
      <c r="J73" s="269">
        <f>'Sub Cases Monthly'!H78</f>
        <v>1</v>
      </c>
      <c r="K73" s="269">
        <f>'Sub Cases Monthly'!I78</f>
        <v>1</v>
      </c>
      <c r="L73" s="269">
        <f>'Sub Cases Monthly'!J78</f>
        <v>5</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51</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51</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51</v>
      </c>
      <c r="B76" s="268">
        <f t="shared" si="1"/>
        <v>22</v>
      </c>
      <c r="C76" s="268" t="s">
        <v>274</v>
      </c>
      <c r="D76" s="268" t="s">
        <v>285</v>
      </c>
      <c r="E76" s="268" t="str">
        <f>'Sub Cases Monthly'!$C$83</f>
        <v>Probate</v>
      </c>
      <c r="F76" s="269" t="str">
        <f>'Sub Cases Monthly'!C84</f>
        <v>Probate (SRS)</v>
      </c>
      <c r="G76" s="269">
        <f>'Sub Cases Monthly'!E84</f>
        <v>135</v>
      </c>
      <c r="H76" s="269">
        <f>'Sub Cases Monthly'!F84</f>
        <v>177</v>
      </c>
      <c r="I76" s="269">
        <f>'Sub Cases Monthly'!G84</f>
        <v>175</v>
      </c>
      <c r="J76" s="269">
        <f>'Sub Cases Monthly'!H84</f>
        <v>159</v>
      </c>
      <c r="K76" s="269">
        <f>'Sub Cases Monthly'!I84</f>
        <v>157</v>
      </c>
      <c r="L76" s="269">
        <f>'Sub Cases Monthly'!J84</f>
        <v>184</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51</v>
      </c>
      <c r="B77" s="268">
        <f t="shared" si="1"/>
        <v>22</v>
      </c>
      <c r="C77" s="268" t="s">
        <v>274</v>
      </c>
      <c r="D77" s="268" t="s">
        <v>285</v>
      </c>
      <c r="E77" s="268" t="str">
        <f>'Sub Cases Monthly'!$C$83</f>
        <v>Probate</v>
      </c>
      <c r="F77" s="269" t="str">
        <f>'Sub Cases Monthly'!C85</f>
        <v>Guardianship (SRS)</v>
      </c>
      <c r="G77" s="269">
        <f>'Sub Cases Monthly'!E85</f>
        <v>25</v>
      </c>
      <c r="H77" s="269">
        <f>'Sub Cases Monthly'!F85</f>
        <v>16</v>
      </c>
      <c r="I77" s="269">
        <f>'Sub Cases Monthly'!G85</f>
        <v>18</v>
      </c>
      <c r="J77" s="269">
        <f>'Sub Cases Monthly'!H85</f>
        <v>17</v>
      </c>
      <c r="K77" s="269">
        <f>'Sub Cases Monthly'!I85</f>
        <v>23</v>
      </c>
      <c r="L77" s="269">
        <f>'Sub Cases Monthly'!J85</f>
        <v>22</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51</v>
      </c>
      <c r="B78" s="268">
        <f t="shared" si="1"/>
        <v>22</v>
      </c>
      <c r="C78" s="268" t="s">
        <v>274</v>
      </c>
      <c r="D78" s="268" t="s">
        <v>285</v>
      </c>
      <c r="E78" s="268" t="str">
        <f>'Sub Cases Monthly'!$C$83</f>
        <v>Probate</v>
      </c>
      <c r="F78" s="269" t="str">
        <f>'Sub Cases Monthly'!C86</f>
        <v>Probate Trust (SRS)</v>
      </c>
      <c r="G78" s="269">
        <f>'Sub Cases Monthly'!E86</f>
        <v>1</v>
      </c>
      <c r="H78" s="269">
        <f>'Sub Cases Monthly'!F86</f>
        <v>1</v>
      </c>
      <c r="I78" s="269">
        <f>'Sub Cases Monthly'!G86</f>
        <v>2</v>
      </c>
      <c r="J78" s="269">
        <f>'Sub Cases Monthly'!H86</f>
        <v>1</v>
      </c>
      <c r="K78" s="269">
        <f>'Sub Cases Monthly'!I86</f>
        <v>0</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51</v>
      </c>
      <c r="B79" s="268">
        <f t="shared" si="1"/>
        <v>22</v>
      </c>
      <c r="C79" s="268" t="s">
        <v>274</v>
      </c>
      <c r="D79" s="268" t="s">
        <v>285</v>
      </c>
      <c r="E79" s="268" t="str">
        <f>'Sub Cases Monthly'!$C$83</f>
        <v>Probate</v>
      </c>
      <c r="F79" s="269" t="str">
        <f>'Sub Cases Monthly'!C87</f>
        <v>Baker Act (SRS)</v>
      </c>
      <c r="G79" s="269">
        <f>'Sub Cases Monthly'!E87</f>
        <v>342</v>
      </c>
      <c r="H79" s="269">
        <f>'Sub Cases Monthly'!F87</f>
        <v>271</v>
      </c>
      <c r="I79" s="269">
        <f>'Sub Cases Monthly'!G87</f>
        <v>256</v>
      </c>
      <c r="J79" s="269">
        <f>'Sub Cases Monthly'!H87</f>
        <v>262</v>
      </c>
      <c r="K79" s="269">
        <f>'Sub Cases Monthly'!I87</f>
        <v>287</v>
      </c>
      <c r="L79" s="269">
        <f>'Sub Cases Monthly'!J87</f>
        <v>299</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51</v>
      </c>
      <c r="B80" s="268">
        <f t="shared" si="1"/>
        <v>22</v>
      </c>
      <c r="C80" s="268" t="s">
        <v>274</v>
      </c>
      <c r="D80" s="268" t="s">
        <v>285</v>
      </c>
      <c r="E80" s="268" t="str">
        <f>'Sub Cases Monthly'!$C$83</f>
        <v>Probate</v>
      </c>
      <c r="F80" s="269" t="str">
        <f>'Sub Cases Monthly'!C88</f>
        <v>Substance Abuse Act (SRS)</v>
      </c>
      <c r="G80" s="269">
        <f>'Sub Cases Monthly'!E88</f>
        <v>31</v>
      </c>
      <c r="H80" s="269">
        <f>'Sub Cases Monthly'!F88</f>
        <v>21</v>
      </c>
      <c r="I80" s="269">
        <f>'Sub Cases Monthly'!G88</f>
        <v>17</v>
      </c>
      <c r="J80" s="269">
        <f>'Sub Cases Monthly'!H88</f>
        <v>26</v>
      </c>
      <c r="K80" s="269">
        <f>'Sub Cases Monthly'!I88</f>
        <v>22</v>
      </c>
      <c r="L80" s="269">
        <f>'Sub Cases Monthly'!J88</f>
        <v>21</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51</v>
      </c>
      <c r="B81" s="268">
        <f t="shared" si="1"/>
        <v>22</v>
      </c>
      <c r="C81" s="268" t="s">
        <v>274</v>
      </c>
      <c r="D81" s="268" t="s">
        <v>285</v>
      </c>
      <c r="E81" s="268" t="str">
        <f>'Sub Cases Monthly'!$C$83</f>
        <v>Probate</v>
      </c>
      <c r="F81" s="269" t="str">
        <f>'Sub Cases Monthly'!C89</f>
        <v>Other Social (SRS)</v>
      </c>
      <c r="G81" s="269">
        <f>'Sub Cases Monthly'!E89</f>
        <v>9</v>
      </c>
      <c r="H81" s="269">
        <f>'Sub Cases Monthly'!F89</f>
        <v>9</v>
      </c>
      <c r="I81" s="269">
        <f>'Sub Cases Monthly'!G89</f>
        <v>12</v>
      </c>
      <c r="J81" s="269">
        <f>'Sub Cases Monthly'!H89</f>
        <v>9</v>
      </c>
      <c r="K81" s="269">
        <f>'Sub Cases Monthly'!I89</f>
        <v>6</v>
      </c>
      <c r="L81" s="269">
        <f>'Sub Cases Monthly'!J89</f>
        <v>12</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51</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51</v>
      </c>
      <c r="B83" s="268">
        <f t="shared" si="1"/>
        <v>22</v>
      </c>
      <c r="C83" s="268" t="s">
        <v>274</v>
      </c>
      <c r="D83" s="268" t="s">
        <v>285</v>
      </c>
      <c r="E83" s="268" t="str">
        <f>'Sub Cases Monthly'!$C$83</f>
        <v>Probate</v>
      </c>
      <c r="F83" s="269" t="str">
        <f>'Sub Cases Monthly'!C91</f>
        <v>Risk Protection Orders (SRS)</v>
      </c>
      <c r="G83" s="269">
        <f>'Sub Cases Monthly'!E91</f>
        <v>10</v>
      </c>
      <c r="H83" s="269">
        <f>'Sub Cases Monthly'!F91</f>
        <v>10</v>
      </c>
      <c r="I83" s="269">
        <f>'Sub Cases Monthly'!G91</f>
        <v>6</v>
      </c>
      <c r="J83" s="269">
        <f>'Sub Cases Monthly'!H91</f>
        <v>2</v>
      </c>
      <c r="K83" s="269">
        <f>'Sub Cases Monthly'!I91</f>
        <v>7</v>
      </c>
      <c r="L83" s="269">
        <f>'Sub Cases Monthly'!J91</f>
        <v>9</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51</v>
      </c>
      <c r="B84" s="268">
        <f t="shared" si="1"/>
        <v>22</v>
      </c>
      <c r="C84" s="268" t="s">
        <v>274</v>
      </c>
      <c r="D84" s="268" t="s">
        <v>285</v>
      </c>
      <c r="E84" s="268" t="str">
        <f>'Sub Cases Monthly'!$C$83</f>
        <v>Probate</v>
      </c>
      <c r="F84" s="269" t="str">
        <f>'Sub Cases Monthly'!C92</f>
        <v>Wills on Deposit (Non-SRS)</v>
      </c>
      <c r="G84" s="269">
        <f>'Sub Cases Monthly'!E92</f>
        <v>89</v>
      </c>
      <c r="H84" s="269">
        <f>'Sub Cases Monthly'!F92</f>
        <v>110</v>
      </c>
      <c r="I84" s="269">
        <f>'Sub Cases Monthly'!G92</f>
        <v>88</v>
      </c>
      <c r="J84" s="269">
        <f>'Sub Cases Monthly'!H92</f>
        <v>86</v>
      </c>
      <c r="K84" s="269">
        <f>'Sub Cases Monthly'!I92</f>
        <v>83</v>
      </c>
      <c r="L84" s="269">
        <f>'Sub Cases Monthly'!J92</f>
        <v>115</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51</v>
      </c>
      <c r="B85" s="268">
        <f t="shared" si="1"/>
        <v>22</v>
      </c>
      <c r="C85" s="268" t="s">
        <v>274</v>
      </c>
      <c r="D85" s="268" t="s">
        <v>285</v>
      </c>
      <c r="E85" s="268" t="str">
        <f>'Sub Cases Monthly'!$C$83</f>
        <v>Probate</v>
      </c>
      <c r="F85" s="269" t="str">
        <f>'Sub Cases Monthly'!C93</f>
        <v>Pre-Need Guardianship (Non-SRS)</v>
      </c>
      <c r="G85" s="269">
        <f>'Sub Cases Monthly'!E93</f>
        <v>10</v>
      </c>
      <c r="H85" s="269">
        <f>'Sub Cases Monthly'!F93</f>
        <v>13</v>
      </c>
      <c r="I85" s="269">
        <f>'Sub Cases Monthly'!G93</f>
        <v>19</v>
      </c>
      <c r="J85" s="269">
        <f>'Sub Cases Monthly'!H93</f>
        <v>11</v>
      </c>
      <c r="K85" s="269">
        <f>'Sub Cases Monthly'!I93</f>
        <v>13</v>
      </c>
      <c r="L85" s="269">
        <f>'Sub Cases Monthly'!J93</f>
        <v>3</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51</v>
      </c>
      <c r="B86" s="268">
        <f t="shared" si="1"/>
        <v>22</v>
      </c>
      <c r="C86" s="268" t="s">
        <v>274</v>
      </c>
      <c r="D86" s="268" t="s">
        <v>285</v>
      </c>
      <c r="E86" s="268" t="str">
        <f>'Sub Cases Monthly'!$C$83</f>
        <v>Probate</v>
      </c>
      <c r="F86" s="269" t="str">
        <f>'Sub Cases Monthly'!C94</f>
        <v>Notice of Trust (Non-SRS)</v>
      </c>
      <c r="G86" s="269">
        <f>'Sub Cases Monthly'!E94</f>
        <v>12</v>
      </c>
      <c r="H86" s="269">
        <f>'Sub Cases Monthly'!F94</f>
        <v>13</v>
      </c>
      <c r="I86" s="269">
        <f>'Sub Cases Monthly'!G94</f>
        <v>16</v>
      </c>
      <c r="J86" s="269">
        <f>'Sub Cases Monthly'!H94</f>
        <v>17</v>
      </c>
      <c r="K86" s="269">
        <f>'Sub Cases Monthly'!I94</f>
        <v>15</v>
      </c>
      <c r="L86" s="269">
        <f>'Sub Cases Monthly'!J94</f>
        <v>26</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51</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3</v>
      </c>
      <c r="I87" s="269">
        <f>'Sub Cases Monthly'!G95</f>
        <v>0</v>
      </c>
      <c r="J87" s="269">
        <f>'Sub Cases Monthly'!H95</f>
        <v>0</v>
      </c>
      <c r="K87" s="269">
        <f>'Sub Cases Monthly'!I95</f>
        <v>1</v>
      </c>
      <c r="L87" s="269">
        <f>'Sub Cases Monthly'!J95</f>
        <v>2</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51</v>
      </c>
      <c r="B88" s="268">
        <f t="shared" si="1"/>
        <v>22</v>
      </c>
      <c r="C88" s="268" t="s">
        <v>274</v>
      </c>
      <c r="D88" s="268" t="s">
        <v>285</v>
      </c>
      <c r="E88" s="268" t="str">
        <f>'Sub Cases Monthly'!$C$83</f>
        <v>Probate</v>
      </c>
      <c r="F88" s="269" t="str">
        <f>'Sub Cases Monthly'!C96</f>
        <v>Caveat (Non-SRS)</v>
      </c>
      <c r="G88" s="269">
        <f>'Sub Cases Monthly'!E96</f>
        <v>5</v>
      </c>
      <c r="H88" s="269">
        <f>'Sub Cases Monthly'!F96</f>
        <v>9</v>
      </c>
      <c r="I88" s="269">
        <f>'Sub Cases Monthly'!G96</f>
        <v>3</v>
      </c>
      <c r="J88" s="269">
        <f>'Sub Cases Monthly'!H96</f>
        <v>5</v>
      </c>
      <c r="K88" s="269">
        <f>'Sub Cases Monthly'!I96</f>
        <v>5</v>
      </c>
      <c r="L88" s="269">
        <f>'Sub Cases Monthly'!J96</f>
        <v>3</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51</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51</v>
      </c>
      <c r="B90" s="268">
        <f t="shared" si="1"/>
        <v>22</v>
      </c>
      <c r="C90" s="268" t="s">
        <v>274</v>
      </c>
      <c r="D90" s="268" t="s">
        <v>285</v>
      </c>
      <c r="E90" s="268" t="str">
        <f>'Sub Cases Monthly'!$C$83</f>
        <v>Probate</v>
      </c>
      <c r="F90" s="269" t="str">
        <f>'Sub Cases Monthly'!C98</f>
        <v>Cert of Person's Imminent Dangerousness (Non-SRS)</v>
      </c>
      <c r="G90" s="269">
        <f>'Sub Cases Monthly'!E98</f>
        <v>7</v>
      </c>
      <c r="H90" s="269">
        <f>'Sub Cases Monthly'!F98</f>
        <v>6</v>
      </c>
      <c r="I90" s="269">
        <f>'Sub Cases Monthly'!G98</f>
        <v>8</v>
      </c>
      <c r="J90" s="269">
        <f>'Sub Cases Monthly'!H98</f>
        <v>11</v>
      </c>
      <c r="K90" s="269">
        <f>'Sub Cases Monthly'!I98</f>
        <v>11</v>
      </c>
      <c r="L90" s="269">
        <f>'Sub Cases Monthly'!J98</f>
        <v>12</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51</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51</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0</v>
      </c>
      <c r="I92" s="269">
        <f>'Sub Cases Monthly'!G100</f>
        <v>0</v>
      </c>
      <c r="J92" s="269">
        <f>'Sub Cases Monthly'!H100</f>
        <v>1</v>
      </c>
      <c r="K92" s="269">
        <f>'Sub Cases Monthly'!I100</f>
        <v>0</v>
      </c>
      <c r="L92" s="269">
        <f>'Sub Cases Monthly'!J100</f>
        <v>1</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51</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51</v>
      </c>
      <c r="B94" s="268">
        <f t="shared" si="1"/>
        <v>22</v>
      </c>
      <c r="C94" s="268" t="s">
        <v>274</v>
      </c>
      <c r="D94" s="268" t="s">
        <v>285</v>
      </c>
      <c r="E94" s="268" t="str">
        <f>'Sub Cases Monthly'!$C$104</f>
        <v>Family</v>
      </c>
      <c r="F94" s="269" t="str">
        <f>'Sub Cases Monthly'!C105</f>
        <v>Simplified Dissolution (SRS)</v>
      </c>
      <c r="G94" s="269">
        <f>'Sub Cases Monthly'!E105</f>
        <v>23</v>
      </c>
      <c r="H94" s="269">
        <f>'Sub Cases Monthly'!F105</f>
        <v>26</v>
      </c>
      <c r="I94" s="269">
        <f>'Sub Cases Monthly'!G105</f>
        <v>33</v>
      </c>
      <c r="J94" s="269">
        <f>'Sub Cases Monthly'!H105</f>
        <v>27</v>
      </c>
      <c r="K94" s="269">
        <f>'Sub Cases Monthly'!I105</f>
        <v>34</v>
      </c>
      <c r="L94" s="269">
        <f>'Sub Cases Monthly'!J105</f>
        <v>31</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51</v>
      </c>
      <c r="B95" s="268">
        <f t="shared" si="1"/>
        <v>22</v>
      </c>
      <c r="C95" s="268" t="s">
        <v>274</v>
      </c>
      <c r="D95" s="268" t="s">
        <v>285</v>
      </c>
      <c r="E95" s="268" t="str">
        <f>'Sub Cases Monthly'!$C$104</f>
        <v>Family</v>
      </c>
      <c r="F95" s="269" t="str">
        <f>'Sub Cases Monthly'!C106</f>
        <v>Dissolution (SRS)</v>
      </c>
      <c r="G95" s="269">
        <f>'Sub Cases Monthly'!E106</f>
        <v>126</v>
      </c>
      <c r="H95" s="269">
        <f>'Sub Cases Monthly'!F106</f>
        <v>121</v>
      </c>
      <c r="I95" s="269">
        <f>'Sub Cases Monthly'!G106</f>
        <v>113</v>
      </c>
      <c r="J95" s="269">
        <f>'Sub Cases Monthly'!H106</f>
        <v>106</v>
      </c>
      <c r="K95" s="269">
        <f>'Sub Cases Monthly'!I106</f>
        <v>117</v>
      </c>
      <c r="L95" s="269">
        <f>'Sub Cases Monthly'!J106</f>
        <v>130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51</v>
      </c>
      <c r="B96" s="268">
        <f t="shared" si="1"/>
        <v>22</v>
      </c>
      <c r="C96" s="268" t="s">
        <v>274</v>
      </c>
      <c r="D96" s="268" t="s">
        <v>285</v>
      </c>
      <c r="E96" s="268" t="str">
        <f>'Sub Cases Monthly'!$C$104</f>
        <v>Family</v>
      </c>
      <c r="F96" s="269" t="str">
        <f>'Sub Cases Monthly'!C107</f>
        <v>Injunctions for Protection (SRS)</v>
      </c>
      <c r="G96" s="269">
        <f>'Sub Cases Monthly'!E107</f>
        <v>248</v>
      </c>
      <c r="H96" s="269">
        <f>'Sub Cases Monthly'!F107</f>
        <v>206</v>
      </c>
      <c r="I96" s="269">
        <f>'Sub Cases Monthly'!G107</f>
        <v>237</v>
      </c>
      <c r="J96" s="269">
        <f>'Sub Cases Monthly'!H107</f>
        <v>194</v>
      </c>
      <c r="K96" s="269">
        <f>'Sub Cases Monthly'!I107</f>
        <v>205</v>
      </c>
      <c r="L96" s="269">
        <f>'Sub Cases Monthly'!J107</f>
        <v>228</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51</v>
      </c>
      <c r="B97" s="268">
        <f t="shared" si="1"/>
        <v>22</v>
      </c>
      <c r="C97" s="268" t="s">
        <v>274</v>
      </c>
      <c r="D97" s="268" t="s">
        <v>285</v>
      </c>
      <c r="E97" s="268" t="str">
        <f>'Sub Cases Monthly'!$C$104</f>
        <v>Family</v>
      </c>
      <c r="F97" s="269" t="str">
        <f>'Sub Cases Monthly'!C108</f>
        <v>Support (IV-D and Non IV-D) (SRS)</v>
      </c>
      <c r="G97" s="269">
        <f>'Sub Cases Monthly'!E108</f>
        <v>7</v>
      </c>
      <c r="H97" s="269">
        <f>'Sub Cases Monthly'!F108</f>
        <v>7</v>
      </c>
      <c r="I97" s="269">
        <f>'Sub Cases Monthly'!G108</f>
        <v>8</v>
      </c>
      <c r="J97" s="269">
        <f>'Sub Cases Monthly'!H108</f>
        <v>8</v>
      </c>
      <c r="K97" s="269">
        <f>'Sub Cases Monthly'!I108</f>
        <v>9</v>
      </c>
      <c r="L97" s="269">
        <f>'Sub Cases Monthly'!J108</f>
        <v>7</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51</v>
      </c>
      <c r="B98" s="268">
        <f t="shared" si="1"/>
        <v>22</v>
      </c>
      <c r="C98" s="268" t="s">
        <v>274</v>
      </c>
      <c r="D98" s="268" t="s">
        <v>285</v>
      </c>
      <c r="E98" s="268" t="str">
        <f>'Sub Cases Monthly'!$C$104</f>
        <v>Family</v>
      </c>
      <c r="F98" s="269" t="str">
        <f>'Sub Cases Monthly'!C109</f>
        <v>UIFSA (IV-D and Non IV-D) (SRS)</v>
      </c>
      <c r="G98" s="269">
        <f>'Sub Cases Monthly'!E109</f>
        <v>7</v>
      </c>
      <c r="H98" s="269">
        <f>'Sub Cases Monthly'!F109</f>
        <v>8</v>
      </c>
      <c r="I98" s="269">
        <f>'Sub Cases Monthly'!G109</f>
        <v>14</v>
      </c>
      <c r="J98" s="269">
        <f>'Sub Cases Monthly'!H109</f>
        <v>1</v>
      </c>
      <c r="K98" s="269">
        <f>'Sub Cases Monthly'!I109</f>
        <v>2</v>
      </c>
      <c r="L98" s="269">
        <f>'Sub Cases Monthly'!J109</f>
        <v>20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51</v>
      </c>
      <c r="B99" s="268">
        <f t="shared" si="1"/>
        <v>22</v>
      </c>
      <c r="C99" s="268" t="s">
        <v>274</v>
      </c>
      <c r="D99" s="268" t="s">
        <v>285</v>
      </c>
      <c r="E99" s="268" t="str">
        <f>'Sub Cases Monthly'!$C$104</f>
        <v>Family</v>
      </c>
      <c r="F99" s="269" t="str">
        <f>'Sub Cases Monthly'!C110</f>
        <v>Other Family Court (SRS)</v>
      </c>
      <c r="G99" s="269">
        <f>'Sub Cases Monthly'!E110</f>
        <v>16</v>
      </c>
      <c r="H99" s="269">
        <f>'Sub Cases Monthly'!F110</f>
        <v>18</v>
      </c>
      <c r="I99" s="269">
        <f>'Sub Cases Monthly'!G110</f>
        <v>18</v>
      </c>
      <c r="J99" s="269">
        <f>'Sub Cases Monthly'!H110</f>
        <v>16</v>
      </c>
      <c r="K99" s="269">
        <f>'Sub Cases Monthly'!I110</f>
        <v>17</v>
      </c>
      <c r="L99" s="269">
        <f>'Sub Cases Monthly'!J110</f>
        <v>20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51</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21</v>
      </c>
      <c r="I100" s="269">
        <f>'Sub Cases Monthly'!G111</f>
        <v>9</v>
      </c>
      <c r="J100" s="269">
        <f>'Sub Cases Monthly'!H111</f>
        <v>18</v>
      </c>
      <c r="K100" s="269">
        <f>'Sub Cases Monthly'!I111</f>
        <v>11</v>
      </c>
      <c r="L100" s="269">
        <f>'Sub Cases Monthly'!J111</f>
        <v>25</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51</v>
      </c>
      <c r="B101" s="268">
        <f t="shared" si="2"/>
        <v>22</v>
      </c>
      <c r="C101" s="268" t="s">
        <v>274</v>
      </c>
      <c r="D101" s="268" t="s">
        <v>285</v>
      </c>
      <c r="E101" s="268" t="str">
        <f>'Sub Cases Monthly'!$C$104</f>
        <v>Family</v>
      </c>
      <c r="F101" s="269" t="str">
        <f>'Sub Cases Monthly'!C112</f>
        <v>Name Change (SRS)</v>
      </c>
      <c r="G101" s="269">
        <f>'Sub Cases Monthly'!E112</f>
        <v>23</v>
      </c>
      <c r="H101" s="269">
        <f>'Sub Cases Monthly'!F112</f>
        <v>19</v>
      </c>
      <c r="I101" s="269">
        <f>'Sub Cases Monthly'!G112</f>
        <v>15</v>
      </c>
      <c r="J101" s="269">
        <f>'Sub Cases Monthly'!H112</f>
        <v>19</v>
      </c>
      <c r="K101" s="269">
        <f>'Sub Cases Monthly'!I112</f>
        <v>17</v>
      </c>
      <c r="L101" s="269">
        <f>'Sub Cases Monthly'!J112</f>
        <v>25</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51</v>
      </c>
      <c r="B102" s="268">
        <f t="shared" si="2"/>
        <v>22</v>
      </c>
      <c r="C102" s="268" t="s">
        <v>274</v>
      </c>
      <c r="D102" s="268" t="s">
        <v>285</v>
      </c>
      <c r="E102" s="268" t="str">
        <f>'Sub Cases Monthly'!$C$104</f>
        <v>Family</v>
      </c>
      <c r="F102" s="269" t="str">
        <f>'Sub Cases Monthly'!C113</f>
        <v>Paternity/Disestablishment of Paternity (SRS)</v>
      </c>
      <c r="G102" s="269">
        <f>'Sub Cases Monthly'!E113</f>
        <v>41</v>
      </c>
      <c r="H102" s="269">
        <f>'Sub Cases Monthly'!F113</f>
        <v>18</v>
      </c>
      <c r="I102" s="269">
        <f>'Sub Cases Monthly'!G113</f>
        <v>30</v>
      </c>
      <c r="J102" s="269">
        <f>'Sub Cases Monthly'!H113</f>
        <v>26</v>
      </c>
      <c r="K102" s="269">
        <f>'Sub Cases Monthly'!I113</f>
        <v>20</v>
      </c>
      <c r="L102" s="269">
        <f>'Sub Cases Monthly'!J113</f>
        <v>34</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51</v>
      </c>
      <c r="B103" s="268">
        <f t="shared" si="2"/>
        <v>22</v>
      </c>
      <c r="C103" s="268" t="s">
        <v>274</v>
      </c>
      <c r="D103" s="268" t="s">
        <v>285</v>
      </c>
      <c r="E103" s="268" t="str">
        <f>'Sub Cases Monthly'!$C$104</f>
        <v>Family</v>
      </c>
      <c r="F103" s="269" t="str">
        <f>'Sub Cases Monthly'!C114</f>
        <v>New Cases (Non-SRS)</v>
      </c>
      <c r="G103" s="269">
        <f>'Sub Cases Monthly'!E114</f>
        <v>53</v>
      </c>
      <c r="H103" s="269">
        <f>'Sub Cases Monthly'!F114</f>
        <v>54</v>
      </c>
      <c r="I103" s="269">
        <f>'Sub Cases Monthly'!G114</f>
        <v>77</v>
      </c>
      <c r="J103" s="269">
        <f>'Sub Cases Monthly'!H114</f>
        <v>69</v>
      </c>
      <c r="K103" s="269">
        <f>'Sub Cases Monthly'!I114</f>
        <v>69</v>
      </c>
      <c r="L103" s="269">
        <f>'Sub Cases Monthly'!J114</f>
        <v>76</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51</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1</v>
      </c>
      <c r="I104" s="269">
        <f>'Sub Cases Monthly'!G115</f>
        <v>1</v>
      </c>
      <c r="J104" s="269">
        <f>'Sub Cases Monthly'!H115</f>
        <v>0</v>
      </c>
      <c r="K104" s="269">
        <f>'Sub Cases Monthly'!I115</f>
        <v>0</v>
      </c>
      <c r="L104" s="269">
        <f>'Sub Cases Monthly'!J115</f>
        <v>2</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51</v>
      </c>
      <c r="B105" s="268">
        <f t="shared" si="2"/>
        <v>22</v>
      </c>
      <c r="C105" s="268" t="s">
        <v>274</v>
      </c>
      <c r="D105" s="268" t="s">
        <v>285</v>
      </c>
      <c r="E105" s="268" t="str">
        <f>'Sub Cases Monthly'!$C$118</f>
        <v>Juvenile Dependency</v>
      </c>
      <c r="F105" s="269" t="str">
        <f>'Sub Cases Monthly'!C119</f>
        <v>Dependency Initiating Petitions (SRS)</v>
      </c>
      <c r="G105" s="269">
        <f>'Sub Cases Monthly'!E119</f>
        <v>26</v>
      </c>
      <c r="H105" s="269">
        <f>'Sub Cases Monthly'!F119</f>
        <v>18</v>
      </c>
      <c r="I105" s="269">
        <f>'Sub Cases Monthly'!G119</f>
        <v>23</v>
      </c>
      <c r="J105" s="269">
        <f>'Sub Cases Monthly'!H119</f>
        <v>23</v>
      </c>
      <c r="K105" s="269">
        <f>'Sub Cases Monthly'!I119</f>
        <v>20</v>
      </c>
      <c r="L105" s="269">
        <f>'Sub Cases Monthly'!J119</f>
        <v>22</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51</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51</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0</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51</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1</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51</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0</v>
      </c>
      <c r="J109" s="269">
        <f>'Sub Cases Monthly'!H123</f>
        <v>0</v>
      </c>
      <c r="K109" s="269">
        <f>'Sub Cases Monthly'!I123</f>
        <v>0</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51</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1</v>
      </c>
      <c r="I110" s="269">
        <f>'Sub Cases Monthly'!G124</f>
        <v>1</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51</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0</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51</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51</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51</v>
      </c>
      <c r="B114" s="268">
        <f t="shared" si="2"/>
        <v>22</v>
      </c>
      <c r="C114" s="268" t="s">
        <v>274</v>
      </c>
      <c r="D114" s="268" t="s">
        <v>285</v>
      </c>
      <c r="E114" s="268" t="str">
        <f>'Sub Cases Monthly'!$C$130</f>
        <v>Civil Traffic - UTCs</v>
      </c>
      <c r="F114" s="269" t="str">
        <f>'Sub Cases Monthly'!C131</f>
        <v>Uniform Traffic Citations</v>
      </c>
      <c r="G114" s="269">
        <f>'Sub Cases Monthly'!E131</f>
        <v>2531</v>
      </c>
      <c r="H114" s="269">
        <f>'Sub Cases Monthly'!F131</f>
        <v>2282</v>
      </c>
      <c r="I114" s="269">
        <f>'Sub Cases Monthly'!G131</f>
        <v>2256</v>
      </c>
      <c r="J114" s="269">
        <f>'Sub Cases Monthly'!H131</f>
        <v>2521</v>
      </c>
      <c r="K114" s="269">
        <f>'Sub Cases Monthly'!I131</f>
        <v>2261</v>
      </c>
      <c r="L114" s="269">
        <f>'Sub Cases Monthly'!J131</f>
        <v>2409</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51</v>
      </c>
      <c r="B115" s="268">
        <f t="shared" si="2"/>
        <v>22</v>
      </c>
      <c r="C115" s="268" t="s">
        <v>274</v>
      </c>
      <c r="D115" s="268" t="s">
        <v>232</v>
      </c>
      <c r="E115" s="268" t="s">
        <v>132</v>
      </c>
      <c r="F115" s="268" t="s">
        <v>286</v>
      </c>
      <c r="G115" s="269">
        <f>'Outputs Monthly'!E23</f>
        <v>187</v>
      </c>
      <c r="H115" s="269">
        <f>'Outputs Monthly'!F23</f>
        <v>171</v>
      </c>
      <c r="I115" s="269">
        <f>'Outputs Monthly'!G23</f>
        <v>207</v>
      </c>
      <c r="J115" s="269">
        <f>'Outputs Monthly'!H23</f>
        <v>167</v>
      </c>
      <c r="K115" s="269">
        <f>'Outputs Monthly'!I23</f>
        <v>222</v>
      </c>
      <c r="L115" s="269">
        <f>'Outputs Monthly'!J23</f>
        <v>178</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51</v>
      </c>
      <c r="B116" s="268">
        <f t="shared" si="2"/>
        <v>22</v>
      </c>
      <c r="C116" s="268" t="s">
        <v>274</v>
      </c>
      <c r="D116" s="268" t="s">
        <v>232</v>
      </c>
      <c r="E116" s="268" t="s">
        <v>133</v>
      </c>
      <c r="F116" s="268" t="s">
        <v>286</v>
      </c>
      <c r="G116" s="269">
        <f>'Outputs Monthly'!E24</f>
        <v>46</v>
      </c>
      <c r="H116" s="269">
        <f>'Outputs Monthly'!F24</f>
        <v>64</v>
      </c>
      <c r="I116" s="269">
        <f>'Outputs Monthly'!G24</f>
        <v>58</v>
      </c>
      <c r="J116" s="269">
        <f>'Outputs Monthly'!H24</f>
        <v>81</v>
      </c>
      <c r="K116" s="269">
        <f>'Outputs Monthly'!I24</f>
        <v>51</v>
      </c>
      <c r="L116" s="269">
        <f>'Outputs Monthly'!J24</f>
        <v>77</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51</v>
      </c>
      <c r="B117" s="268">
        <f t="shared" si="2"/>
        <v>22</v>
      </c>
      <c r="C117" s="268" t="s">
        <v>274</v>
      </c>
      <c r="D117" s="268" t="s">
        <v>232</v>
      </c>
      <c r="E117" s="268" t="s">
        <v>140</v>
      </c>
      <c r="F117" s="268" t="s">
        <v>286</v>
      </c>
      <c r="G117" s="269">
        <f>'Outputs Monthly'!E25</f>
        <v>36</v>
      </c>
      <c r="H117" s="269">
        <f>'Outputs Monthly'!F25</f>
        <v>38</v>
      </c>
      <c r="I117" s="269">
        <f>'Outputs Monthly'!G25</f>
        <v>64</v>
      </c>
      <c r="J117" s="269">
        <f>'Outputs Monthly'!H25</f>
        <v>47</v>
      </c>
      <c r="K117" s="269">
        <f>'Outputs Monthly'!I25</f>
        <v>63</v>
      </c>
      <c r="L117" s="269">
        <f>'Outputs Monthly'!J25</f>
        <v>24</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51</v>
      </c>
      <c r="B118" s="268">
        <f t="shared" si="2"/>
        <v>22</v>
      </c>
      <c r="C118" s="268" t="s">
        <v>274</v>
      </c>
      <c r="D118" s="268" t="s">
        <v>232</v>
      </c>
      <c r="E118" s="268" t="s">
        <v>137</v>
      </c>
      <c r="F118" s="268" t="s">
        <v>286</v>
      </c>
      <c r="G118" s="269">
        <f>'Outputs Monthly'!E26</f>
        <v>33</v>
      </c>
      <c r="H118" s="269">
        <f>'Outputs Monthly'!F26</f>
        <v>53</v>
      </c>
      <c r="I118" s="269">
        <f>'Outputs Monthly'!G26</f>
        <v>44</v>
      </c>
      <c r="J118" s="269">
        <f>'Outputs Monthly'!H26</f>
        <v>53</v>
      </c>
      <c r="K118" s="269">
        <f>'Outputs Monthly'!I26</f>
        <v>52</v>
      </c>
      <c r="L118" s="269">
        <f>'Outputs Monthly'!J26</f>
        <v>54</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51</v>
      </c>
      <c r="B119" s="268">
        <f t="shared" si="2"/>
        <v>22</v>
      </c>
      <c r="C119" s="268" t="s">
        <v>274</v>
      </c>
      <c r="D119" s="268" t="s">
        <v>232</v>
      </c>
      <c r="E119" s="268" t="s">
        <v>134</v>
      </c>
      <c r="F119" s="268" t="s">
        <v>286</v>
      </c>
      <c r="G119" s="269">
        <f>'Outputs Monthly'!E27</f>
        <v>47</v>
      </c>
      <c r="H119" s="269">
        <f>'Outputs Monthly'!F27</f>
        <v>72</v>
      </c>
      <c r="I119" s="269">
        <f>'Outputs Monthly'!G27</f>
        <v>47</v>
      </c>
      <c r="J119" s="269">
        <f>'Outputs Monthly'!H27</f>
        <v>75</v>
      </c>
      <c r="K119" s="269">
        <f>'Outputs Monthly'!I27</f>
        <v>56</v>
      </c>
      <c r="L119" s="269">
        <f>'Outputs Monthly'!J27</f>
        <v>74</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51</v>
      </c>
      <c r="B120" s="268">
        <f t="shared" si="2"/>
        <v>22</v>
      </c>
      <c r="C120" s="268" t="s">
        <v>274</v>
      </c>
      <c r="D120" s="268" t="s">
        <v>232</v>
      </c>
      <c r="E120" s="268" t="s">
        <v>135</v>
      </c>
      <c r="F120" s="268" t="s">
        <v>286</v>
      </c>
      <c r="G120" s="269">
        <f>'Outputs Monthly'!E28</f>
        <v>291</v>
      </c>
      <c r="H120" s="269">
        <f>'Outputs Monthly'!F28</f>
        <v>252</v>
      </c>
      <c r="I120" s="269">
        <f>'Outputs Monthly'!G28</f>
        <v>243</v>
      </c>
      <c r="J120" s="269">
        <f>'Outputs Monthly'!H28</f>
        <v>279</v>
      </c>
      <c r="K120" s="269">
        <f>'Outputs Monthly'!I28</f>
        <v>247</v>
      </c>
      <c r="L120" s="269">
        <f>'Outputs Monthly'!J28</f>
        <v>296</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51</v>
      </c>
      <c r="B121" s="268">
        <f t="shared" si="2"/>
        <v>22</v>
      </c>
      <c r="C121" s="268" t="s">
        <v>274</v>
      </c>
      <c r="D121" s="268" t="s">
        <v>232</v>
      </c>
      <c r="E121" s="268" t="s">
        <v>136</v>
      </c>
      <c r="F121" s="268" t="s">
        <v>286</v>
      </c>
      <c r="G121" s="269">
        <f>'Outputs Monthly'!E29</f>
        <v>156</v>
      </c>
      <c r="H121" s="269">
        <f>'Outputs Monthly'!F29</f>
        <v>126</v>
      </c>
      <c r="I121" s="269">
        <f>'Outputs Monthly'!G29</f>
        <v>76</v>
      </c>
      <c r="J121" s="269">
        <f>'Outputs Monthly'!H29</f>
        <v>122</v>
      </c>
      <c r="K121" s="269">
        <f>'Outputs Monthly'!I29</f>
        <v>133</v>
      </c>
      <c r="L121" s="269">
        <f>'Outputs Monthly'!J29</f>
        <v>147</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51</v>
      </c>
      <c r="B122" s="268">
        <f t="shared" si="2"/>
        <v>22</v>
      </c>
      <c r="C122" s="268" t="s">
        <v>274</v>
      </c>
      <c r="D122" s="268" t="s">
        <v>232</v>
      </c>
      <c r="E122" s="268" t="s">
        <v>233</v>
      </c>
      <c r="F122" s="268" t="s">
        <v>286</v>
      </c>
      <c r="G122" s="269">
        <f>'Outputs Monthly'!E30</f>
        <v>265</v>
      </c>
      <c r="H122" s="269">
        <f>'Outputs Monthly'!F30</f>
        <v>241</v>
      </c>
      <c r="I122" s="269">
        <f>'Outputs Monthly'!G30</f>
        <v>224</v>
      </c>
      <c r="J122" s="269">
        <f>'Outputs Monthly'!H30</f>
        <v>202</v>
      </c>
      <c r="K122" s="269">
        <f>'Outputs Monthly'!I30</f>
        <v>223</v>
      </c>
      <c r="L122" s="269">
        <f>'Outputs Monthly'!J30</f>
        <v>297</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51</v>
      </c>
      <c r="B123" s="268">
        <f t="shared" si="2"/>
        <v>22</v>
      </c>
      <c r="C123" s="268" t="s">
        <v>274</v>
      </c>
      <c r="D123" s="268" t="s">
        <v>232</v>
      </c>
      <c r="E123" s="268" t="s">
        <v>139</v>
      </c>
      <c r="F123" s="268" t="s">
        <v>286</v>
      </c>
      <c r="G123" s="269">
        <f>'Outputs Monthly'!E31</f>
        <v>26</v>
      </c>
      <c r="H123" s="269">
        <f>'Outputs Monthly'!F31</f>
        <v>17</v>
      </c>
      <c r="I123" s="269">
        <f>'Outputs Monthly'!G31</f>
        <v>26</v>
      </c>
      <c r="J123" s="269">
        <f>'Outputs Monthly'!H31</f>
        <v>22</v>
      </c>
      <c r="K123" s="269">
        <f>'Outputs Monthly'!I31</f>
        <v>18</v>
      </c>
      <c r="L123" s="269">
        <f>'Outputs Monthly'!J31</f>
        <v>24</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51</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51</v>
      </c>
      <c r="B125" s="268">
        <f t="shared" si="2"/>
        <v>22</v>
      </c>
      <c r="C125" s="268" t="s">
        <v>274</v>
      </c>
      <c r="D125" s="268" t="s">
        <v>231</v>
      </c>
      <c r="E125" s="268" t="s">
        <v>132</v>
      </c>
      <c r="F125" s="268" t="s">
        <v>286</v>
      </c>
      <c r="G125" s="269">
        <f>'Outputs Monthly'!E36</f>
        <v>6</v>
      </c>
      <c r="H125" s="269">
        <f>'Outputs Monthly'!F36</f>
        <v>14</v>
      </c>
      <c r="I125" s="269">
        <f>'Outputs Monthly'!G36</f>
        <v>15</v>
      </c>
      <c r="J125" s="269">
        <f>'Outputs Monthly'!H36</f>
        <v>9</v>
      </c>
      <c r="K125" s="269">
        <f>'Outputs Monthly'!I36</f>
        <v>9</v>
      </c>
      <c r="L125" s="269">
        <f>'Outputs Monthly'!J36</f>
        <v>12</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51</v>
      </c>
      <c r="B126" s="268">
        <f t="shared" si="2"/>
        <v>22</v>
      </c>
      <c r="C126" s="268" t="s">
        <v>274</v>
      </c>
      <c r="D126" s="268" t="s">
        <v>231</v>
      </c>
      <c r="E126" s="268" t="s">
        <v>133</v>
      </c>
      <c r="F126" s="268" t="s">
        <v>286</v>
      </c>
      <c r="G126" s="269">
        <f>'Outputs Monthly'!E37</f>
        <v>0</v>
      </c>
      <c r="H126" s="269">
        <f>'Outputs Monthly'!F37</f>
        <v>9</v>
      </c>
      <c r="I126" s="269">
        <f>'Outputs Monthly'!G37</f>
        <v>0</v>
      </c>
      <c r="J126" s="269">
        <f>'Outputs Monthly'!H37</f>
        <v>1</v>
      </c>
      <c r="K126" s="269">
        <f>'Outputs Monthly'!I37</f>
        <v>3</v>
      </c>
      <c r="L126" s="269">
        <f>'Outputs Monthly'!J37</f>
        <v>1</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51</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1</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51</v>
      </c>
      <c r="B128" s="268">
        <f t="shared" si="2"/>
        <v>22</v>
      </c>
      <c r="C128" s="268" t="s">
        <v>274</v>
      </c>
      <c r="D128" s="268" t="s">
        <v>231</v>
      </c>
      <c r="E128" s="268" t="s">
        <v>137</v>
      </c>
      <c r="F128" s="268" t="s">
        <v>286</v>
      </c>
      <c r="G128" s="269">
        <f>'Outputs Monthly'!E39</f>
        <v>0</v>
      </c>
      <c r="H128" s="269">
        <f>'Outputs Monthly'!F39</f>
        <v>0</v>
      </c>
      <c r="I128" s="269">
        <f>'Outputs Monthly'!G39</f>
        <v>0</v>
      </c>
      <c r="J128" s="269">
        <f>'Outputs Monthly'!H39</f>
        <v>0</v>
      </c>
      <c r="K128" s="269">
        <f>'Outputs Monthly'!I39</f>
        <v>1</v>
      </c>
      <c r="L128" s="269">
        <f>'Outputs Monthly'!J39</f>
        <v>1</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51</v>
      </c>
      <c r="B129" s="268">
        <f t="shared" si="2"/>
        <v>22</v>
      </c>
      <c r="C129" s="268" t="s">
        <v>274</v>
      </c>
      <c r="D129" s="268" t="s">
        <v>231</v>
      </c>
      <c r="E129" s="268" t="s">
        <v>134</v>
      </c>
      <c r="F129" s="268" t="s">
        <v>286</v>
      </c>
      <c r="G129" s="269">
        <f>'Outputs Monthly'!E40</f>
        <v>4</v>
      </c>
      <c r="H129" s="269">
        <f>'Outputs Monthly'!F40</f>
        <v>0</v>
      </c>
      <c r="I129" s="269">
        <f>'Outputs Monthly'!G40</f>
        <v>1</v>
      </c>
      <c r="J129" s="269">
        <f>'Outputs Monthly'!H40</f>
        <v>2</v>
      </c>
      <c r="K129" s="269">
        <f>'Outputs Monthly'!I40</f>
        <v>3</v>
      </c>
      <c r="L129" s="269">
        <f>'Outputs Monthly'!J40</f>
        <v>3</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51</v>
      </c>
      <c r="B130" s="268">
        <f t="shared" si="2"/>
        <v>22</v>
      </c>
      <c r="C130" s="268" t="s">
        <v>274</v>
      </c>
      <c r="D130" s="268" t="s">
        <v>231</v>
      </c>
      <c r="E130" s="268" t="s">
        <v>135</v>
      </c>
      <c r="F130" s="268" t="s">
        <v>286</v>
      </c>
      <c r="G130" s="269">
        <f>'Outputs Monthly'!E41</f>
        <v>1</v>
      </c>
      <c r="H130" s="269">
        <f>'Outputs Monthly'!F41</f>
        <v>1</v>
      </c>
      <c r="I130" s="269">
        <f>'Outputs Monthly'!G41</f>
        <v>4</v>
      </c>
      <c r="J130" s="269">
        <f>'Outputs Monthly'!H41</f>
        <v>1</v>
      </c>
      <c r="K130" s="269">
        <f>'Outputs Monthly'!I41</f>
        <v>6</v>
      </c>
      <c r="L130" s="269">
        <f>'Outputs Monthly'!J41</f>
        <v>4</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51</v>
      </c>
      <c r="B131" s="268">
        <f t="shared" si="2"/>
        <v>22</v>
      </c>
      <c r="C131" s="268" t="s">
        <v>274</v>
      </c>
      <c r="D131" s="268" t="s">
        <v>231</v>
      </c>
      <c r="E131" s="268" t="s">
        <v>136</v>
      </c>
      <c r="F131" s="268" t="s">
        <v>286</v>
      </c>
      <c r="G131" s="269">
        <f>'Outputs Monthly'!E42</f>
        <v>0</v>
      </c>
      <c r="H131" s="269">
        <f>'Outputs Monthly'!F42</f>
        <v>0</v>
      </c>
      <c r="I131" s="269">
        <f>'Outputs Monthly'!G42</f>
        <v>0</v>
      </c>
      <c r="J131" s="269">
        <f>'Outputs Monthly'!H42</f>
        <v>0</v>
      </c>
      <c r="K131" s="269">
        <f>'Outputs Monthly'!I42</f>
        <v>0</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51</v>
      </c>
      <c r="B132" s="268">
        <f t="shared" si="2"/>
        <v>22</v>
      </c>
      <c r="C132" s="268" t="s">
        <v>274</v>
      </c>
      <c r="D132" s="268" t="s">
        <v>231</v>
      </c>
      <c r="E132" s="268" t="s">
        <v>233</v>
      </c>
      <c r="F132" s="268" t="s">
        <v>286</v>
      </c>
      <c r="G132" s="269">
        <f>'Outputs Monthly'!E43</f>
        <v>3</v>
      </c>
      <c r="H132" s="269">
        <f>'Outputs Monthly'!F43</f>
        <v>2</v>
      </c>
      <c r="I132" s="269">
        <f>'Outputs Monthly'!G43</f>
        <v>1</v>
      </c>
      <c r="J132" s="269">
        <f>'Outputs Monthly'!H43</f>
        <v>4</v>
      </c>
      <c r="K132" s="269">
        <f>'Outputs Monthly'!I43</f>
        <v>4</v>
      </c>
      <c r="L132" s="269">
        <f>'Outputs Monthly'!J43</f>
        <v>4</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51</v>
      </c>
      <c r="B133" s="268">
        <f t="shared" si="2"/>
        <v>22</v>
      </c>
      <c r="C133" s="268" t="s">
        <v>274</v>
      </c>
      <c r="D133" s="268" t="s">
        <v>231</v>
      </c>
      <c r="E133" s="268" t="s">
        <v>139</v>
      </c>
      <c r="F133" s="268" t="s">
        <v>286</v>
      </c>
      <c r="G133" s="269">
        <f>'Outputs Monthly'!E44</f>
        <v>2</v>
      </c>
      <c r="H133" s="269">
        <f>'Outputs Monthly'!F44</f>
        <v>0</v>
      </c>
      <c r="I133" s="269">
        <f>'Outputs Monthly'!G44</f>
        <v>0</v>
      </c>
      <c r="J133" s="269">
        <f>'Outputs Monthly'!H44</f>
        <v>3</v>
      </c>
      <c r="K133" s="269">
        <f>'Outputs Monthly'!I44</f>
        <v>0</v>
      </c>
      <c r="L133" s="269">
        <f>'Outputs Monthly'!J44</f>
        <v>2</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51</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51</v>
      </c>
      <c r="B135" s="268">
        <f t="shared" si="2"/>
        <v>22</v>
      </c>
      <c r="C135" s="268" t="s">
        <v>274</v>
      </c>
      <c r="D135" s="268" t="s">
        <v>287</v>
      </c>
      <c r="E135" s="268" t="s">
        <v>132</v>
      </c>
      <c r="F135" s="268" t="s">
        <v>286</v>
      </c>
      <c r="G135" s="270">
        <f>'Timeliness Quarterly'!G46</f>
        <v>69995</v>
      </c>
      <c r="H135" s="270">
        <f>'Timeliness Quarterly'!H46</f>
        <v>66791</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51</v>
      </c>
      <c r="B136" s="268">
        <f t="shared" si="3"/>
        <v>22</v>
      </c>
      <c r="C136" s="268" t="s">
        <v>274</v>
      </c>
      <c r="D136" s="268" t="s">
        <v>287</v>
      </c>
      <c r="E136" s="268" t="s">
        <v>133</v>
      </c>
      <c r="F136" s="268" t="s">
        <v>286</v>
      </c>
      <c r="G136" s="270">
        <f>'Timeliness Quarterly'!G49</f>
        <v>34241</v>
      </c>
      <c r="H136" s="270">
        <f>'Timeliness Quarterly'!H49</f>
        <v>34388</v>
      </c>
      <c r="I136" s="270">
        <f>'Timeliness Quarterly'!I49</f>
        <v>0</v>
      </c>
      <c r="J136" s="270">
        <f>'Timeliness Quarterly'!J49</f>
        <v>0</v>
      </c>
      <c r="S136" s="269">
        <v>1</v>
      </c>
      <c r="T136" s="269">
        <v>3</v>
      </c>
    </row>
    <row r="137" spans="1:33" x14ac:dyDescent="0.25">
      <c r="A137" s="268">
        <f t="shared" si="3"/>
        <v>51</v>
      </c>
      <c r="B137" s="268">
        <f t="shared" si="3"/>
        <v>22</v>
      </c>
      <c r="C137" s="268" t="s">
        <v>274</v>
      </c>
      <c r="D137" s="268" t="s">
        <v>287</v>
      </c>
      <c r="E137" s="268" t="s">
        <v>140</v>
      </c>
      <c r="F137" s="268" t="s">
        <v>286</v>
      </c>
      <c r="G137" s="270">
        <f>'Timeliness Quarterly'!G52</f>
        <v>7085</v>
      </c>
      <c r="H137" s="270">
        <f>'Timeliness Quarterly'!H52</f>
        <v>8683</v>
      </c>
      <c r="I137" s="270">
        <f>'Timeliness Quarterly'!I52</f>
        <v>0</v>
      </c>
      <c r="J137" s="270">
        <f>'Timeliness Quarterly'!J52</f>
        <v>0</v>
      </c>
      <c r="S137" s="269">
        <v>1</v>
      </c>
      <c r="T137" s="269">
        <v>3</v>
      </c>
    </row>
    <row r="138" spans="1:33" x14ac:dyDescent="0.25">
      <c r="A138" s="268">
        <f t="shared" si="3"/>
        <v>51</v>
      </c>
      <c r="B138" s="268">
        <f t="shared" si="3"/>
        <v>22</v>
      </c>
      <c r="C138" s="268" t="s">
        <v>274</v>
      </c>
      <c r="D138" s="268" t="s">
        <v>287</v>
      </c>
      <c r="E138" s="268" t="s">
        <v>137</v>
      </c>
      <c r="F138" s="268" t="s">
        <v>286</v>
      </c>
      <c r="G138" s="270">
        <f>'Timeliness Quarterly'!G55</f>
        <v>19455</v>
      </c>
      <c r="H138" s="270">
        <f>'Timeliness Quarterly'!H55</f>
        <v>20170</v>
      </c>
      <c r="I138" s="270">
        <f>'Timeliness Quarterly'!I55</f>
        <v>0</v>
      </c>
      <c r="J138" s="270">
        <f>'Timeliness Quarterly'!J55</f>
        <v>0</v>
      </c>
      <c r="S138" s="269">
        <v>1</v>
      </c>
      <c r="T138" s="269">
        <v>3</v>
      </c>
    </row>
    <row r="139" spans="1:33" x14ac:dyDescent="0.25">
      <c r="A139" s="268">
        <f t="shared" si="3"/>
        <v>51</v>
      </c>
      <c r="B139" s="268">
        <f t="shared" si="3"/>
        <v>22</v>
      </c>
      <c r="C139" s="268" t="s">
        <v>274</v>
      </c>
      <c r="D139" s="268" t="s">
        <v>287</v>
      </c>
      <c r="E139" s="268" t="s">
        <v>134</v>
      </c>
      <c r="F139" s="268" t="s">
        <v>286</v>
      </c>
      <c r="G139" s="270">
        <f>'Timeliness Quarterly'!G58</f>
        <v>34144</v>
      </c>
      <c r="H139" s="270">
        <f>'Timeliness Quarterly'!H58</f>
        <v>38040</v>
      </c>
      <c r="I139" s="270">
        <f>'Timeliness Quarterly'!I58</f>
        <v>0</v>
      </c>
      <c r="J139" s="270">
        <f>'Timeliness Quarterly'!J58</f>
        <v>0</v>
      </c>
      <c r="S139" s="269">
        <v>1</v>
      </c>
      <c r="T139" s="269">
        <v>3</v>
      </c>
    </row>
    <row r="140" spans="1:33" x14ac:dyDescent="0.25">
      <c r="A140" s="268">
        <f t="shared" si="3"/>
        <v>51</v>
      </c>
      <c r="B140" s="268">
        <f t="shared" si="3"/>
        <v>22</v>
      </c>
      <c r="C140" s="268" t="s">
        <v>274</v>
      </c>
      <c r="D140" s="268" t="s">
        <v>287</v>
      </c>
      <c r="E140" s="268" t="s">
        <v>135</v>
      </c>
      <c r="F140" s="268" t="s">
        <v>286</v>
      </c>
      <c r="G140" s="270">
        <f>'Timeliness Quarterly'!G61</f>
        <v>51184</v>
      </c>
      <c r="H140" s="270">
        <f>'Timeliness Quarterly'!H61</f>
        <v>48965</v>
      </c>
      <c r="I140" s="270">
        <f>'Timeliness Quarterly'!I61</f>
        <v>0</v>
      </c>
      <c r="J140" s="270">
        <f>'Timeliness Quarterly'!J61</f>
        <v>0</v>
      </c>
      <c r="L140" s="64"/>
      <c r="S140" s="269">
        <v>1</v>
      </c>
      <c r="T140" s="269">
        <v>3</v>
      </c>
    </row>
    <row r="141" spans="1:33" x14ac:dyDescent="0.25">
      <c r="A141" s="268">
        <f t="shared" si="3"/>
        <v>51</v>
      </c>
      <c r="B141" s="268">
        <f t="shared" si="3"/>
        <v>22</v>
      </c>
      <c r="C141" s="268" t="s">
        <v>274</v>
      </c>
      <c r="D141" s="268" t="s">
        <v>287</v>
      </c>
      <c r="E141" s="268" t="s">
        <v>136</v>
      </c>
      <c r="F141" s="268" t="s">
        <v>286</v>
      </c>
      <c r="G141" s="270">
        <f>'Timeliness Quarterly'!G64</f>
        <v>22635</v>
      </c>
      <c r="H141" s="270">
        <f>'Timeliness Quarterly'!H64</f>
        <v>22925</v>
      </c>
      <c r="I141" s="270">
        <f>'Timeliness Quarterly'!I64</f>
        <v>0</v>
      </c>
      <c r="J141" s="270">
        <f>'Timeliness Quarterly'!J64</f>
        <v>0</v>
      </c>
      <c r="S141" s="269">
        <v>1</v>
      </c>
      <c r="T141" s="269">
        <v>3</v>
      </c>
    </row>
    <row r="142" spans="1:33" x14ac:dyDescent="0.25">
      <c r="A142" s="268">
        <f t="shared" si="3"/>
        <v>51</v>
      </c>
      <c r="B142" s="268">
        <f t="shared" si="3"/>
        <v>22</v>
      </c>
      <c r="C142" s="268" t="s">
        <v>274</v>
      </c>
      <c r="D142" s="268" t="s">
        <v>287</v>
      </c>
      <c r="E142" s="268" t="s">
        <v>93</v>
      </c>
      <c r="F142" s="268" t="s">
        <v>286</v>
      </c>
      <c r="G142" s="270">
        <f>'Timeliness Quarterly'!G67</f>
        <v>42371</v>
      </c>
      <c r="H142" s="270">
        <f>'Timeliness Quarterly'!H67</f>
        <v>43444</v>
      </c>
      <c r="I142" s="270">
        <f>'Timeliness Quarterly'!I67</f>
        <v>0</v>
      </c>
      <c r="J142" s="270">
        <f>'Timeliness Quarterly'!J67</f>
        <v>0</v>
      </c>
      <c r="S142" s="269">
        <v>1</v>
      </c>
      <c r="T142" s="269">
        <v>3</v>
      </c>
    </row>
    <row r="143" spans="1:33" x14ac:dyDescent="0.25">
      <c r="A143" s="268">
        <f t="shared" si="3"/>
        <v>51</v>
      </c>
      <c r="B143" s="268">
        <f t="shared" si="3"/>
        <v>22</v>
      </c>
      <c r="C143" s="268" t="s">
        <v>274</v>
      </c>
      <c r="D143" s="268" t="s">
        <v>287</v>
      </c>
      <c r="E143" s="268" t="s">
        <v>139</v>
      </c>
      <c r="F143" s="268" t="s">
        <v>286</v>
      </c>
      <c r="G143" s="270">
        <f>'Timeliness Quarterly'!G70</f>
        <v>7771</v>
      </c>
      <c r="H143" s="270">
        <f>'Timeliness Quarterly'!H70</f>
        <v>8075</v>
      </c>
      <c r="I143" s="270">
        <f>'Timeliness Quarterly'!I70</f>
        <v>0</v>
      </c>
      <c r="J143" s="270">
        <f>'Timeliness Quarterly'!J70</f>
        <v>0</v>
      </c>
      <c r="S143" s="269">
        <v>1</v>
      </c>
      <c r="T143" s="269">
        <v>3</v>
      </c>
    </row>
    <row r="144" spans="1:33" x14ac:dyDescent="0.25">
      <c r="A144" s="268">
        <f t="shared" si="3"/>
        <v>51</v>
      </c>
      <c r="B144" s="268">
        <f t="shared" si="3"/>
        <v>22</v>
      </c>
      <c r="C144" s="268" t="s">
        <v>274</v>
      </c>
      <c r="D144" s="268" t="s">
        <v>287</v>
      </c>
      <c r="E144" s="268" t="s">
        <v>138</v>
      </c>
      <c r="F144" s="268" t="s">
        <v>286</v>
      </c>
      <c r="G144" s="270">
        <f>'Timeliness Quarterly'!G73</f>
        <v>41038</v>
      </c>
      <c r="H144" s="270">
        <f>'Timeliness Quarterly'!H73</f>
        <v>40082</v>
      </c>
      <c r="I144" s="270">
        <f>'Timeliness Quarterly'!I73</f>
        <v>0</v>
      </c>
      <c r="J144" s="270">
        <f>'Timeliness Quarterly'!J73</f>
        <v>0</v>
      </c>
      <c r="S144" s="269">
        <v>1</v>
      </c>
      <c r="T144" s="269">
        <v>3</v>
      </c>
    </row>
    <row r="145" spans="1:20" x14ac:dyDescent="0.25">
      <c r="A145" s="268">
        <f t="shared" si="3"/>
        <v>51</v>
      </c>
      <c r="B145" s="268">
        <f t="shared" si="3"/>
        <v>22</v>
      </c>
      <c r="C145" s="268" t="s">
        <v>288</v>
      </c>
      <c r="D145" s="268" t="s">
        <v>285</v>
      </c>
      <c r="E145" s="268" t="s">
        <v>132</v>
      </c>
      <c r="F145" s="268" t="s">
        <v>289</v>
      </c>
      <c r="G145" s="270">
        <f>'Timeliness Quarterly'!G12</f>
        <v>1232</v>
      </c>
      <c r="H145" s="270">
        <f>'Timeliness Quarterly'!H12</f>
        <v>1237</v>
      </c>
      <c r="I145" s="270">
        <f>'Timeliness Quarterly'!I12</f>
        <v>0</v>
      </c>
      <c r="J145" s="270">
        <f>'Timeliness Quarterly'!J12</f>
        <v>0</v>
      </c>
      <c r="L145" s="64"/>
      <c r="S145" s="268">
        <v>0.8</v>
      </c>
      <c r="T145" s="269">
        <v>3</v>
      </c>
    </row>
    <row r="146" spans="1:20" x14ac:dyDescent="0.25">
      <c r="A146" s="268">
        <f t="shared" si="3"/>
        <v>51</v>
      </c>
      <c r="B146" s="268">
        <f t="shared" si="3"/>
        <v>22</v>
      </c>
      <c r="C146" s="268" t="s">
        <v>288</v>
      </c>
      <c r="D146" s="268" t="s">
        <v>285</v>
      </c>
      <c r="E146" s="268" t="s">
        <v>133</v>
      </c>
      <c r="F146" s="268" t="s">
        <v>290</v>
      </c>
      <c r="G146" s="270">
        <f>'Timeliness Quarterly'!G15</f>
        <v>1735</v>
      </c>
      <c r="H146" s="270">
        <f>'Timeliness Quarterly'!H15</f>
        <v>1816</v>
      </c>
      <c r="I146" s="270">
        <f>'Timeliness Quarterly'!I15</f>
        <v>0</v>
      </c>
      <c r="J146" s="270">
        <f>'Timeliness Quarterly'!J15</f>
        <v>0</v>
      </c>
      <c r="S146" s="268">
        <v>0.8</v>
      </c>
      <c r="T146" s="269">
        <v>3</v>
      </c>
    </row>
    <row r="147" spans="1:20" x14ac:dyDescent="0.25">
      <c r="A147" s="268">
        <f t="shared" si="3"/>
        <v>51</v>
      </c>
      <c r="B147" s="268">
        <f t="shared" si="3"/>
        <v>22</v>
      </c>
      <c r="C147" s="268" t="s">
        <v>288</v>
      </c>
      <c r="D147" s="268" t="s">
        <v>285</v>
      </c>
      <c r="E147" s="268" t="s">
        <v>140</v>
      </c>
      <c r="F147" s="268" t="s">
        <v>289</v>
      </c>
      <c r="G147" s="270">
        <f>'Timeliness Quarterly'!G18</f>
        <v>239</v>
      </c>
      <c r="H147" s="270">
        <f>'Timeliness Quarterly'!H18</f>
        <v>261</v>
      </c>
      <c r="I147" s="270">
        <f>'Timeliness Quarterly'!I18</f>
        <v>0</v>
      </c>
      <c r="J147" s="270">
        <f>'Timeliness Quarterly'!J18</f>
        <v>0</v>
      </c>
      <c r="S147" s="268">
        <v>0.8</v>
      </c>
      <c r="T147" s="269">
        <v>3</v>
      </c>
    </row>
    <row r="148" spans="1:20" x14ac:dyDescent="0.25">
      <c r="A148" s="268">
        <f t="shared" si="3"/>
        <v>51</v>
      </c>
      <c r="B148" s="268">
        <f t="shared" si="3"/>
        <v>22</v>
      </c>
      <c r="C148" s="268" t="s">
        <v>288</v>
      </c>
      <c r="D148" s="268" t="s">
        <v>285</v>
      </c>
      <c r="E148" s="268" t="s">
        <v>137</v>
      </c>
      <c r="F148" s="268" t="s">
        <v>290</v>
      </c>
      <c r="G148" s="270">
        <f>'Timeliness Quarterly'!G21</f>
        <v>1079</v>
      </c>
      <c r="H148" s="270">
        <f>'Timeliness Quarterly'!H21</f>
        <v>1086</v>
      </c>
      <c r="I148" s="270">
        <f>'Timeliness Quarterly'!I21</f>
        <v>0</v>
      </c>
      <c r="J148" s="270">
        <f>'Timeliness Quarterly'!J21</f>
        <v>0</v>
      </c>
      <c r="L148" s="64"/>
      <c r="S148" s="268">
        <v>0.8</v>
      </c>
      <c r="T148" s="269">
        <v>3</v>
      </c>
    </row>
    <row r="149" spans="1:20" x14ac:dyDescent="0.25">
      <c r="A149" s="268">
        <f t="shared" si="3"/>
        <v>51</v>
      </c>
      <c r="B149" s="268">
        <f t="shared" si="3"/>
        <v>22</v>
      </c>
      <c r="C149" s="268" t="s">
        <v>288</v>
      </c>
      <c r="D149" s="268" t="s">
        <v>285</v>
      </c>
      <c r="E149" s="268" t="s">
        <v>134</v>
      </c>
      <c r="F149" s="268" t="s">
        <v>289</v>
      </c>
      <c r="G149" s="270">
        <f>'Timeliness Quarterly'!G24</f>
        <v>651</v>
      </c>
      <c r="H149" s="270">
        <f>'Timeliness Quarterly'!H24</f>
        <v>823</v>
      </c>
      <c r="I149" s="270">
        <f>'Timeliness Quarterly'!I24</f>
        <v>0</v>
      </c>
      <c r="J149" s="270">
        <f>'Timeliness Quarterly'!J24</f>
        <v>0</v>
      </c>
      <c r="S149" s="268">
        <v>0.8</v>
      </c>
      <c r="T149" s="269">
        <v>3</v>
      </c>
    </row>
    <row r="150" spans="1:20" x14ac:dyDescent="0.25">
      <c r="A150" s="268">
        <f t="shared" si="3"/>
        <v>51</v>
      </c>
      <c r="B150" s="268">
        <f t="shared" si="3"/>
        <v>22</v>
      </c>
      <c r="C150" s="268" t="s">
        <v>288</v>
      </c>
      <c r="D150" s="268" t="s">
        <v>285</v>
      </c>
      <c r="E150" s="268" t="s">
        <v>135</v>
      </c>
      <c r="F150" s="268" t="s">
        <v>289</v>
      </c>
      <c r="G150" s="270">
        <f>'Timeliness Quarterly'!G27</f>
        <v>2838</v>
      </c>
      <c r="H150" s="270">
        <f>'Timeliness Quarterly'!H27</f>
        <v>2770</v>
      </c>
      <c r="I150" s="270">
        <f>'Timeliness Quarterly'!I27</f>
        <v>0</v>
      </c>
      <c r="J150" s="270">
        <f>'Timeliness Quarterly'!J27</f>
        <v>0</v>
      </c>
      <c r="S150" s="268">
        <v>0.8</v>
      </c>
      <c r="T150" s="269">
        <v>3</v>
      </c>
    </row>
    <row r="151" spans="1:20" x14ac:dyDescent="0.25">
      <c r="A151" s="268">
        <f t="shared" si="3"/>
        <v>51</v>
      </c>
      <c r="B151" s="268">
        <f t="shared" si="3"/>
        <v>22</v>
      </c>
      <c r="C151" s="268" t="s">
        <v>288</v>
      </c>
      <c r="D151" s="268" t="s">
        <v>285</v>
      </c>
      <c r="E151" s="268" t="s">
        <v>136</v>
      </c>
      <c r="F151" s="268" t="s">
        <v>289</v>
      </c>
      <c r="G151" s="270">
        <f>'Timeliness Quarterly'!G30</f>
        <v>1915</v>
      </c>
      <c r="H151" s="270">
        <f>'Timeliness Quarterly'!H30</f>
        <v>1915</v>
      </c>
      <c r="I151" s="270">
        <f>'Timeliness Quarterly'!I30</f>
        <v>0</v>
      </c>
      <c r="J151" s="270">
        <f>'Timeliness Quarterly'!J30</f>
        <v>0</v>
      </c>
      <c r="L151" s="64"/>
      <c r="S151" s="268">
        <v>0.8</v>
      </c>
      <c r="T151" s="269">
        <v>3</v>
      </c>
    </row>
    <row r="152" spans="1:20" x14ac:dyDescent="0.25">
      <c r="A152" s="268">
        <f t="shared" si="3"/>
        <v>51</v>
      </c>
      <c r="B152" s="268">
        <f t="shared" si="3"/>
        <v>22</v>
      </c>
      <c r="C152" s="268" t="s">
        <v>288</v>
      </c>
      <c r="D152" s="268" t="s">
        <v>285</v>
      </c>
      <c r="E152" s="268" t="s">
        <v>93</v>
      </c>
      <c r="F152" s="268" t="s">
        <v>290</v>
      </c>
      <c r="G152" s="270">
        <f>'Timeliness Quarterly'!G33</f>
        <v>1623</v>
      </c>
      <c r="H152" s="270">
        <f>'Timeliness Quarterly'!H33</f>
        <v>1563</v>
      </c>
      <c r="I152" s="270">
        <f>'Timeliness Quarterly'!I33</f>
        <v>0</v>
      </c>
      <c r="J152" s="270">
        <f>'Timeliness Quarterly'!J33</f>
        <v>0</v>
      </c>
      <c r="S152" s="268">
        <v>0.8</v>
      </c>
      <c r="T152" s="269">
        <v>3</v>
      </c>
    </row>
    <row r="153" spans="1:20" x14ac:dyDescent="0.25">
      <c r="A153" s="268">
        <f t="shared" si="3"/>
        <v>51</v>
      </c>
      <c r="B153" s="268">
        <f t="shared" si="3"/>
        <v>22</v>
      </c>
      <c r="C153" s="268" t="s">
        <v>288</v>
      </c>
      <c r="D153" s="268" t="s">
        <v>285</v>
      </c>
      <c r="E153" s="268" t="s">
        <v>139</v>
      </c>
      <c r="F153" s="268" t="s">
        <v>289</v>
      </c>
      <c r="G153" s="270">
        <f>'Timeliness Quarterly'!G36</f>
        <v>69</v>
      </c>
      <c r="H153" s="270">
        <f>'Timeliness Quarterly'!H36</f>
        <v>66</v>
      </c>
      <c r="I153" s="270">
        <f>'Timeliness Quarterly'!I36</f>
        <v>0</v>
      </c>
      <c r="J153" s="270">
        <f>'Timeliness Quarterly'!J36</f>
        <v>0</v>
      </c>
      <c r="S153" s="268">
        <v>0.8</v>
      </c>
      <c r="T153" s="269">
        <v>3</v>
      </c>
    </row>
    <row r="154" spans="1:20" x14ac:dyDescent="0.25">
      <c r="A154" s="268">
        <f t="shared" si="3"/>
        <v>51</v>
      </c>
      <c r="B154" s="268">
        <f t="shared" si="3"/>
        <v>22</v>
      </c>
      <c r="C154" s="268" t="s">
        <v>288</v>
      </c>
      <c r="D154" s="268" t="s">
        <v>285</v>
      </c>
      <c r="E154" s="268" t="s">
        <v>138</v>
      </c>
      <c r="F154" s="268" t="s">
        <v>291</v>
      </c>
      <c r="G154" s="270">
        <f>'Timeliness Quarterly'!G39</f>
        <v>7064</v>
      </c>
      <c r="H154" s="270">
        <f>'Timeliness Quarterly'!H39</f>
        <v>7186</v>
      </c>
      <c r="I154" s="270">
        <f>'Timeliness Quarterly'!I39</f>
        <v>0</v>
      </c>
      <c r="J154" s="270">
        <f>'Timeliness Quarterly'!J39</f>
        <v>0</v>
      </c>
      <c r="L154" s="64"/>
      <c r="S154" s="268">
        <v>0.8</v>
      </c>
      <c r="T154" s="269">
        <v>3</v>
      </c>
    </row>
    <row r="155" spans="1:20" x14ac:dyDescent="0.25">
      <c r="A155" s="268">
        <f t="shared" si="3"/>
        <v>51</v>
      </c>
      <c r="B155" s="268">
        <f t="shared" si="3"/>
        <v>22</v>
      </c>
      <c r="C155" s="268" t="s">
        <v>288</v>
      </c>
      <c r="D155" s="268" t="s">
        <v>287</v>
      </c>
      <c r="E155" s="268" t="s">
        <v>132</v>
      </c>
      <c r="F155" s="268" t="s">
        <v>290</v>
      </c>
      <c r="G155" s="270">
        <f>'Timeliness Quarterly'!G47</f>
        <v>68754</v>
      </c>
      <c r="H155" s="270">
        <f>'Timeliness Quarterly'!H47</f>
        <v>66148</v>
      </c>
      <c r="I155" s="270">
        <f>'Timeliness Quarterly'!I47</f>
        <v>0</v>
      </c>
      <c r="J155" s="270">
        <f>'Timeliness Quarterly'!J47</f>
        <v>0</v>
      </c>
      <c r="L155" s="64"/>
      <c r="S155" s="268">
        <v>0.8</v>
      </c>
      <c r="T155" s="269">
        <v>3</v>
      </c>
    </row>
    <row r="156" spans="1:20" x14ac:dyDescent="0.25">
      <c r="A156" s="268">
        <f t="shared" si="3"/>
        <v>51</v>
      </c>
      <c r="B156" s="268">
        <f t="shared" si="3"/>
        <v>22</v>
      </c>
      <c r="C156" s="268" t="s">
        <v>288</v>
      </c>
      <c r="D156" s="268" t="s">
        <v>287</v>
      </c>
      <c r="E156" s="268" t="s">
        <v>133</v>
      </c>
      <c r="F156" s="268" t="s">
        <v>290</v>
      </c>
      <c r="G156" s="270">
        <f>'Timeliness Quarterly'!G50</f>
        <v>33773</v>
      </c>
      <c r="H156" s="270">
        <f>'Timeliness Quarterly'!H50</f>
        <v>34136</v>
      </c>
      <c r="I156" s="270">
        <f>'Timeliness Quarterly'!I50</f>
        <v>0</v>
      </c>
      <c r="J156" s="270">
        <f>'Timeliness Quarterly'!J50</f>
        <v>0</v>
      </c>
      <c r="S156" s="268">
        <v>0.8</v>
      </c>
      <c r="T156" s="269">
        <v>3</v>
      </c>
    </row>
    <row r="157" spans="1:20" x14ac:dyDescent="0.25">
      <c r="A157" s="268">
        <f t="shared" si="3"/>
        <v>51</v>
      </c>
      <c r="B157" s="268">
        <f t="shared" si="3"/>
        <v>22</v>
      </c>
      <c r="C157" s="268" t="s">
        <v>288</v>
      </c>
      <c r="D157" s="268" t="s">
        <v>287</v>
      </c>
      <c r="E157" s="268" t="s">
        <v>140</v>
      </c>
      <c r="F157" s="268" t="s">
        <v>290</v>
      </c>
      <c r="G157" s="270">
        <f>'Timeliness Quarterly'!G53</f>
        <v>7010</v>
      </c>
      <c r="H157" s="270">
        <f>'Timeliness Quarterly'!H53</f>
        <v>8612</v>
      </c>
      <c r="I157" s="270">
        <f>'Timeliness Quarterly'!I53</f>
        <v>0</v>
      </c>
      <c r="J157" s="270">
        <f>'Timeliness Quarterly'!J53</f>
        <v>0</v>
      </c>
      <c r="S157" s="268">
        <v>0.8</v>
      </c>
      <c r="T157" s="269">
        <v>3</v>
      </c>
    </row>
    <row r="158" spans="1:20" x14ac:dyDescent="0.25">
      <c r="A158" s="268">
        <f t="shared" si="3"/>
        <v>51</v>
      </c>
      <c r="B158" s="268">
        <f t="shared" si="3"/>
        <v>22</v>
      </c>
      <c r="C158" s="268" t="s">
        <v>288</v>
      </c>
      <c r="D158" s="268" t="s">
        <v>287</v>
      </c>
      <c r="E158" s="268" t="s">
        <v>137</v>
      </c>
      <c r="F158" s="268" t="s">
        <v>290</v>
      </c>
      <c r="G158" s="270">
        <f>'Timeliness Quarterly'!G56</f>
        <v>19148</v>
      </c>
      <c r="H158" s="270">
        <f>'Timeliness Quarterly'!H56</f>
        <v>20044</v>
      </c>
      <c r="I158" s="270">
        <f>'Timeliness Quarterly'!I56</f>
        <v>0</v>
      </c>
      <c r="J158" s="270">
        <f>'Timeliness Quarterly'!J56</f>
        <v>0</v>
      </c>
      <c r="S158" s="268">
        <v>0.8</v>
      </c>
      <c r="T158" s="269">
        <v>3</v>
      </c>
    </row>
    <row r="159" spans="1:20" x14ac:dyDescent="0.25">
      <c r="A159" s="268">
        <f t="shared" si="3"/>
        <v>51</v>
      </c>
      <c r="B159" s="268">
        <f t="shared" si="3"/>
        <v>22</v>
      </c>
      <c r="C159" s="268" t="s">
        <v>288</v>
      </c>
      <c r="D159" s="268" t="s">
        <v>287</v>
      </c>
      <c r="E159" s="268" t="s">
        <v>134</v>
      </c>
      <c r="F159" s="268" t="s">
        <v>290</v>
      </c>
      <c r="G159" s="270">
        <f>'Timeliness Quarterly'!G59</f>
        <v>33646</v>
      </c>
      <c r="H159" s="270">
        <f>'Timeliness Quarterly'!H59</f>
        <v>37307</v>
      </c>
      <c r="I159" s="270">
        <f>'Timeliness Quarterly'!I59</f>
        <v>0</v>
      </c>
      <c r="J159" s="270">
        <f>'Timeliness Quarterly'!J59</f>
        <v>0</v>
      </c>
      <c r="S159" s="268">
        <v>0.8</v>
      </c>
      <c r="T159" s="269">
        <v>3</v>
      </c>
    </row>
    <row r="160" spans="1:20" x14ac:dyDescent="0.25">
      <c r="A160" s="268">
        <f t="shared" si="3"/>
        <v>51</v>
      </c>
      <c r="B160" s="268">
        <f t="shared" si="3"/>
        <v>22</v>
      </c>
      <c r="C160" s="268" t="s">
        <v>288</v>
      </c>
      <c r="D160" s="268" t="s">
        <v>287</v>
      </c>
      <c r="E160" s="268" t="s">
        <v>135</v>
      </c>
      <c r="F160" s="268" t="s">
        <v>290</v>
      </c>
      <c r="G160" s="270">
        <f>'Timeliness Quarterly'!G62</f>
        <v>50102</v>
      </c>
      <c r="H160" s="270">
        <f>'Timeliness Quarterly'!H62</f>
        <v>47908</v>
      </c>
      <c r="I160" s="270">
        <f>'Timeliness Quarterly'!I62</f>
        <v>0</v>
      </c>
      <c r="J160" s="270">
        <f>'Timeliness Quarterly'!J62</f>
        <v>0</v>
      </c>
      <c r="S160" s="268">
        <v>0.8</v>
      </c>
      <c r="T160" s="269">
        <v>3</v>
      </c>
    </row>
    <row r="161" spans="1:20" x14ac:dyDescent="0.25">
      <c r="A161" s="268">
        <f t="shared" si="3"/>
        <v>51</v>
      </c>
      <c r="B161" s="268">
        <f t="shared" si="3"/>
        <v>22</v>
      </c>
      <c r="C161" s="268" t="s">
        <v>288</v>
      </c>
      <c r="D161" s="268" t="s">
        <v>287</v>
      </c>
      <c r="E161" s="268" t="s">
        <v>136</v>
      </c>
      <c r="F161" s="268" t="s">
        <v>290</v>
      </c>
      <c r="G161" s="270">
        <f>'Timeliness Quarterly'!G65</f>
        <v>22489</v>
      </c>
      <c r="H161" s="270">
        <f>'Timeliness Quarterly'!H65</f>
        <v>22834</v>
      </c>
      <c r="I161" s="270">
        <f>'Timeliness Quarterly'!I65</f>
        <v>0</v>
      </c>
      <c r="J161" s="270">
        <f>'Timeliness Quarterly'!J65</f>
        <v>0</v>
      </c>
      <c r="S161" s="268">
        <v>0.8</v>
      </c>
      <c r="T161" s="269">
        <v>3</v>
      </c>
    </row>
    <row r="162" spans="1:20" x14ac:dyDescent="0.25">
      <c r="A162" s="268">
        <f t="shared" si="3"/>
        <v>51</v>
      </c>
      <c r="B162" s="268">
        <f t="shared" si="3"/>
        <v>22</v>
      </c>
      <c r="C162" s="268" t="s">
        <v>288</v>
      </c>
      <c r="D162" s="268" t="s">
        <v>287</v>
      </c>
      <c r="E162" s="268" t="s">
        <v>93</v>
      </c>
      <c r="F162" s="268" t="s">
        <v>290</v>
      </c>
      <c r="G162" s="270">
        <f>'Timeliness Quarterly'!G68</f>
        <v>41672</v>
      </c>
      <c r="H162" s="270">
        <f>'Timeliness Quarterly'!H68</f>
        <v>42580</v>
      </c>
      <c r="I162" s="270">
        <f>'Timeliness Quarterly'!I68</f>
        <v>0</v>
      </c>
      <c r="J162" s="270">
        <f>'Timeliness Quarterly'!J68</f>
        <v>0</v>
      </c>
      <c r="S162" s="268">
        <v>0.8</v>
      </c>
      <c r="T162" s="269">
        <v>3</v>
      </c>
    </row>
    <row r="163" spans="1:20" x14ac:dyDescent="0.25">
      <c r="A163" s="268">
        <f t="shared" si="3"/>
        <v>51</v>
      </c>
      <c r="B163" s="268">
        <f t="shared" si="3"/>
        <v>22</v>
      </c>
      <c r="C163" s="268" t="s">
        <v>288</v>
      </c>
      <c r="D163" s="268" t="s">
        <v>287</v>
      </c>
      <c r="E163" s="268" t="s">
        <v>139</v>
      </c>
      <c r="F163" s="268" t="s">
        <v>290</v>
      </c>
      <c r="G163" s="270">
        <f>'Timeliness Quarterly'!G71</f>
        <v>7721</v>
      </c>
      <c r="H163" s="270">
        <f>'Timeliness Quarterly'!H71</f>
        <v>8050</v>
      </c>
      <c r="I163" s="270">
        <f>'Timeliness Quarterly'!I71</f>
        <v>0</v>
      </c>
      <c r="J163" s="270">
        <f>'Timeliness Quarterly'!J71</f>
        <v>0</v>
      </c>
      <c r="S163" s="268">
        <v>0.8</v>
      </c>
      <c r="T163" s="269">
        <v>3</v>
      </c>
    </row>
    <row r="164" spans="1:20" x14ac:dyDescent="0.25">
      <c r="A164" s="268">
        <f t="shared" si="3"/>
        <v>51</v>
      </c>
      <c r="B164" s="268">
        <f t="shared" si="3"/>
        <v>22</v>
      </c>
      <c r="C164" s="268" t="s">
        <v>288</v>
      </c>
      <c r="D164" s="268" t="s">
        <v>287</v>
      </c>
      <c r="E164" s="268" t="s">
        <v>138</v>
      </c>
      <c r="F164" s="268" t="s">
        <v>291</v>
      </c>
      <c r="G164" s="270">
        <f>'Timeliness Quarterly'!G74</f>
        <v>40579</v>
      </c>
      <c r="H164" s="270">
        <f>'Timeliness Quarterly'!H74</f>
        <v>39881</v>
      </c>
      <c r="I164" s="270">
        <f>'Timeliness Quarterly'!I74</f>
        <v>0</v>
      </c>
      <c r="J164" s="270">
        <f>'Timeliness Quarterly'!J74</f>
        <v>0</v>
      </c>
      <c r="S164" s="268">
        <v>0.8</v>
      </c>
      <c r="T164" s="269">
        <v>3</v>
      </c>
    </row>
    <row r="165" spans="1:20" x14ac:dyDescent="0.25">
      <c r="A165" s="268">
        <f t="shared" si="3"/>
        <v>51</v>
      </c>
      <c r="B165" s="268">
        <f t="shared" si="3"/>
        <v>22</v>
      </c>
      <c r="C165" s="268" t="s">
        <v>288</v>
      </c>
      <c r="D165" s="268" t="s">
        <v>285</v>
      </c>
      <c r="E165" s="268" t="s">
        <v>132</v>
      </c>
      <c r="F165" s="268" t="s">
        <v>292</v>
      </c>
      <c r="G165" s="270">
        <f>'Timeliness Quarterly'!G13</f>
        <v>0.99680000000000002</v>
      </c>
      <c r="H165" s="270">
        <f>'Timeliness Quarterly'!H13</f>
        <v>0.99839999999999995</v>
      </c>
      <c r="I165" s="270">
        <f>'Timeliness Quarterly'!I13</f>
        <v>1</v>
      </c>
      <c r="J165" s="270">
        <f>'Timeliness Quarterly'!J13</f>
        <v>1</v>
      </c>
      <c r="S165" s="268">
        <v>0.8</v>
      </c>
      <c r="T165" s="269">
        <v>3</v>
      </c>
    </row>
    <row r="166" spans="1:20" x14ac:dyDescent="0.25">
      <c r="A166" s="268">
        <f t="shared" si="3"/>
        <v>51</v>
      </c>
      <c r="B166" s="268">
        <f t="shared" si="3"/>
        <v>22</v>
      </c>
      <c r="C166" s="268" t="s">
        <v>288</v>
      </c>
      <c r="D166" s="268" t="s">
        <v>285</v>
      </c>
      <c r="E166" s="268" t="s">
        <v>133</v>
      </c>
      <c r="F166" s="268" t="s">
        <v>292</v>
      </c>
      <c r="G166" s="270">
        <f>'Timeliness Quarterly'!G16</f>
        <v>0.97199999999999998</v>
      </c>
      <c r="H166" s="270">
        <f>'Timeliness Quarterly'!H16</f>
        <v>0.99399999999999999</v>
      </c>
      <c r="I166" s="270">
        <f>'Timeliness Quarterly'!I16</f>
        <v>1</v>
      </c>
      <c r="J166" s="270">
        <f>'Timeliness Quarterly'!J16</f>
        <v>1</v>
      </c>
      <c r="S166" s="268">
        <v>0.8</v>
      </c>
      <c r="T166" s="269">
        <v>3</v>
      </c>
    </row>
    <row r="167" spans="1:20" x14ac:dyDescent="0.25">
      <c r="A167" s="268">
        <f t="shared" si="3"/>
        <v>51</v>
      </c>
      <c r="B167" s="268">
        <f t="shared" si="3"/>
        <v>22</v>
      </c>
      <c r="C167" s="268" t="s">
        <v>288</v>
      </c>
      <c r="D167" s="268" t="s">
        <v>285</v>
      </c>
      <c r="E167" s="268" t="s">
        <v>140</v>
      </c>
      <c r="F167" s="268" t="s">
        <v>292</v>
      </c>
      <c r="G167" s="270">
        <f>'Timeliness Quarterly'!G19</f>
        <v>0.94840000000000002</v>
      </c>
      <c r="H167" s="270">
        <f>'Timeliness Quarterly'!H19</f>
        <v>1</v>
      </c>
      <c r="I167" s="270">
        <f>'Timeliness Quarterly'!I19</f>
        <v>1</v>
      </c>
      <c r="J167" s="270">
        <f>'Timeliness Quarterly'!J19</f>
        <v>1</v>
      </c>
      <c r="S167" s="268">
        <v>0.8</v>
      </c>
      <c r="T167" s="269">
        <v>3</v>
      </c>
    </row>
    <row r="168" spans="1:20" x14ac:dyDescent="0.25">
      <c r="A168" s="268">
        <f t="shared" si="3"/>
        <v>51</v>
      </c>
      <c r="B168" s="268">
        <f t="shared" si="3"/>
        <v>22</v>
      </c>
      <c r="C168" s="268" t="s">
        <v>288</v>
      </c>
      <c r="D168" s="268" t="s">
        <v>285</v>
      </c>
      <c r="E168" s="268" t="s">
        <v>137</v>
      </c>
      <c r="F168" s="268" t="s">
        <v>292</v>
      </c>
      <c r="G168" s="270">
        <f>'Timeliness Quarterly'!G22</f>
        <v>0.99360000000000004</v>
      </c>
      <c r="H168" s="270">
        <f>'Timeliness Quarterly'!H22</f>
        <v>0.99450000000000005</v>
      </c>
      <c r="I168" s="270">
        <f>'Timeliness Quarterly'!I22</f>
        <v>1</v>
      </c>
      <c r="J168" s="270">
        <f>'Timeliness Quarterly'!J22</f>
        <v>1</v>
      </c>
      <c r="S168" s="268">
        <v>0.8</v>
      </c>
      <c r="T168" s="269">
        <v>3</v>
      </c>
    </row>
    <row r="169" spans="1:20" x14ac:dyDescent="0.25">
      <c r="A169" s="268">
        <f t="shared" si="3"/>
        <v>51</v>
      </c>
      <c r="B169" s="268">
        <f t="shared" si="3"/>
        <v>22</v>
      </c>
      <c r="C169" s="268" t="s">
        <v>288</v>
      </c>
      <c r="D169" s="268" t="s">
        <v>285</v>
      </c>
      <c r="E169" s="268" t="s">
        <v>134</v>
      </c>
      <c r="F169" s="268" t="s">
        <v>292</v>
      </c>
      <c r="G169" s="270">
        <f>'Timeliness Quarterly'!G25</f>
        <v>0.9143</v>
      </c>
      <c r="H169" s="270">
        <f>'Timeliness Quarterly'!H25</f>
        <v>1</v>
      </c>
      <c r="I169" s="270">
        <f>'Timeliness Quarterly'!I25</f>
        <v>1</v>
      </c>
      <c r="J169" s="270">
        <f>'Timeliness Quarterly'!J25</f>
        <v>1</v>
      </c>
      <c r="S169" s="268">
        <v>0.8</v>
      </c>
      <c r="T169" s="269">
        <v>3</v>
      </c>
    </row>
    <row r="170" spans="1:20" x14ac:dyDescent="0.25">
      <c r="A170" s="268">
        <f t="shared" si="3"/>
        <v>51</v>
      </c>
      <c r="B170" s="268">
        <f t="shared" si="3"/>
        <v>22</v>
      </c>
      <c r="C170" s="268" t="s">
        <v>288</v>
      </c>
      <c r="D170" s="268" t="s">
        <v>285</v>
      </c>
      <c r="E170" s="268" t="s">
        <v>135</v>
      </c>
      <c r="F170" s="268" t="s">
        <v>292</v>
      </c>
      <c r="G170" s="270">
        <f>'Timeliness Quarterly'!G28</f>
        <v>0.9889</v>
      </c>
      <c r="H170" s="270">
        <f>'Timeliness Quarterly'!H28</f>
        <v>0.995</v>
      </c>
      <c r="I170" s="270">
        <f>'Timeliness Quarterly'!I28</f>
        <v>1</v>
      </c>
      <c r="J170" s="270">
        <f>'Timeliness Quarterly'!J28</f>
        <v>1</v>
      </c>
      <c r="S170" s="268">
        <v>0.8</v>
      </c>
      <c r="T170" s="269">
        <v>3</v>
      </c>
    </row>
    <row r="171" spans="1:20" x14ac:dyDescent="0.25">
      <c r="A171" s="268">
        <f t="shared" si="3"/>
        <v>51</v>
      </c>
      <c r="B171" s="268">
        <f t="shared" si="3"/>
        <v>22</v>
      </c>
      <c r="C171" s="268" t="s">
        <v>288</v>
      </c>
      <c r="D171" s="268" t="s">
        <v>285</v>
      </c>
      <c r="E171" s="268" t="s">
        <v>136</v>
      </c>
      <c r="F171" s="268" t="s">
        <v>292</v>
      </c>
      <c r="G171" s="270">
        <f>'Timeliness Quarterly'!G31</f>
        <v>0.97799999999999998</v>
      </c>
      <c r="H171" s="270">
        <f>'Timeliness Quarterly'!H31</f>
        <v>0.98409999999999997</v>
      </c>
      <c r="I171" s="270">
        <f>'Timeliness Quarterly'!I31</f>
        <v>1</v>
      </c>
      <c r="J171" s="270">
        <f>'Timeliness Quarterly'!J31</f>
        <v>1</v>
      </c>
      <c r="S171" s="268">
        <v>0.8</v>
      </c>
      <c r="T171" s="269">
        <v>3</v>
      </c>
    </row>
    <row r="172" spans="1:20" x14ac:dyDescent="0.25">
      <c r="A172" s="268">
        <f t="shared" si="3"/>
        <v>51</v>
      </c>
      <c r="B172" s="268">
        <f t="shared" si="3"/>
        <v>22</v>
      </c>
      <c r="C172" s="268" t="s">
        <v>288</v>
      </c>
      <c r="D172" s="268" t="s">
        <v>285</v>
      </c>
      <c r="E172" s="268" t="s">
        <v>93</v>
      </c>
      <c r="F172" s="268" t="s">
        <v>292</v>
      </c>
      <c r="G172" s="270">
        <f>'Timeliness Quarterly'!G34</f>
        <v>1</v>
      </c>
      <c r="H172" s="270">
        <f>'Timeliness Quarterly'!H34</f>
        <v>0.98740000000000006</v>
      </c>
      <c r="I172" s="270">
        <f>'Timeliness Quarterly'!I34</f>
        <v>1</v>
      </c>
      <c r="J172" s="270">
        <f>'Timeliness Quarterly'!J34</f>
        <v>1</v>
      </c>
      <c r="S172" s="268">
        <v>0.8</v>
      </c>
      <c r="T172" s="269">
        <v>3</v>
      </c>
    </row>
    <row r="173" spans="1:20" x14ac:dyDescent="0.25">
      <c r="A173" s="268">
        <f t="shared" si="3"/>
        <v>51</v>
      </c>
      <c r="B173" s="268">
        <f t="shared" si="3"/>
        <v>22</v>
      </c>
      <c r="C173" s="268" t="s">
        <v>288</v>
      </c>
      <c r="D173" s="268" t="s">
        <v>285</v>
      </c>
      <c r="E173" s="268" t="s">
        <v>139</v>
      </c>
      <c r="F173" s="268" t="s">
        <v>292</v>
      </c>
      <c r="G173" s="270">
        <f>'Timeliness Quarterly'!G37</f>
        <v>1</v>
      </c>
      <c r="H173" s="270">
        <f>'Timeliness Quarterly'!H37</f>
        <v>1</v>
      </c>
      <c r="I173" s="270">
        <f>'Timeliness Quarterly'!I37</f>
        <v>1</v>
      </c>
      <c r="J173" s="270">
        <f>'Timeliness Quarterly'!J37</f>
        <v>1</v>
      </c>
      <c r="S173" s="268">
        <v>0.8</v>
      </c>
      <c r="T173" s="269">
        <v>3</v>
      </c>
    </row>
    <row r="174" spans="1:20" x14ac:dyDescent="0.25">
      <c r="A174" s="268">
        <f t="shared" si="3"/>
        <v>51</v>
      </c>
      <c r="B174" s="268">
        <f t="shared" si="3"/>
        <v>22</v>
      </c>
      <c r="C174" s="268" t="s">
        <v>288</v>
      </c>
      <c r="D174" s="268" t="s">
        <v>285</v>
      </c>
      <c r="E174" s="268" t="s">
        <v>138</v>
      </c>
      <c r="F174" s="268" t="s">
        <v>292</v>
      </c>
      <c r="G174" s="270">
        <f>'Timeliness Quarterly'!G40</f>
        <v>0.99929999999999997</v>
      </c>
      <c r="H174" s="270">
        <f>'Timeliness Quarterly'!H40</f>
        <v>0.99929999999999997</v>
      </c>
      <c r="I174" s="270">
        <f>'Timeliness Quarterly'!I40</f>
        <v>1</v>
      </c>
      <c r="J174" s="270">
        <f>'Timeliness Quarterly'!J40</f>
        <v>1</v>
      </c>
      <c r="S174" s="268">
        <v>0.8</v>
      </c>
      <c r="T174" s="269">
        <v>3</v>
      </c>
    </row>
    <row r="175" spans="1:20" x14ac:dyDescent="0.25">
      <c r="A175" s="268">
        <f t="shared" si="3"/>
        <v>51</v>
      </c>
      <c r="B175" s="268">
        <f t="shared" si="3"/>
        <v>22</v>
      </c>
      <c r="C175" s="268" t="s">
        <v>288</v>
      </c>
      <c r="D175" s="268" t="s">
        <v>287</v>
      </c>
      <c r="E175" s="268" t="s">
        <v>132</v>
      </c>
      <c r="F175" s="268" t="s">
        <v>292</v>
      </c>
      <c r="G175" s="270">
        <f>'Timeliness Quarterly'!G48</f>
        <v>0.98229999999999995</v>
      </c>
      <c r="H175" s="270">
        <f>'Timeliness Quarterly'!H48</f>
        <v>0.99039999999999995</v>
      </c>
      <c r="I175" s="270">
        <f>'Timeliness Quarterly'!I48</f>
        <v>1</v>
      </c>
      <c r="J175" s="270">
        <f>'Timeliness Quarterly'!J48</f>
        <v>1</v>
      </c>
      <c r="S175" s="268">
        <v>0.8</v>
      </c>
      <c r="T175" s="269">
        <v>3</v>
      </c>
    </row>
    <row r="176" spans="1:20" x14ac:dyDescent="0.25">
      <c r="A176" s="268">
        <f t="shared" si="3"/>
        <v>51</v>
      </c>
      <c r="B176" s="268">
        <f t="shared" si="3"/>
        <v>22</v>
      </c>
      <c r="C176" s="268" t="s">
        <v>288</v>
      </c>
      <c r="D176" s="268" t="s">
        <v>287</v>
      </c>
      <c r="E176" s="268" t="s">
        <v>133</v>
      </c>
      <c r="F176" s="268" t="s">
        <v>292</v>
      </c>
      <c r="G176" s="270">
        <f>'Timeliness Quarterly'!G51</f>
        <v>0.98629999999999995</v>
      </c>
      <c r="H176" s="270">
        <f>'Timeliness Quarterly'!H51</f>
        <v>0.99270000000000003</v>
      </c>
      <c r="I176" s="270">
        <f>'Timeliness Quarterly'!I51</f>
        <v>1</v>
      </c>
      <c r="J176" s="270">
        <f>'Timeliness Quarterly'!J51</f>
        <v>1</v>
      </c>
      <c r="S176" s="268">
        <v>0.8</v>
      </c>
      <c r="T176" s="269">
        <v>3</v>
      </c>
    </row>
    <row r="177" spans="1:20" x14ac:dyDescent="0.25">
      <c r="A177" s="268">
        <f t="shared" si="3"/>
        <v>51</v>
      </c>
      <c r="B177" s="268">
        <f t="shared" si="3"/>
        <v>22</v>
      </c>
      <c r="C177" s="268" t="s">
        <v>288</v>
      </c>
      <c r="D177" s="268" t="s">
        <v>287</v>
      </c>
      <c r="E177" s="268" t="s">
        <v>140</v>
      </c>
      <c r="F177" s="268" t="s">
        <v>292</v>
      </c>
      <c r="G177" s="270">
        <f>'Timeliness Quarterly'!G54</f>
        <v>0.98939999999999995</v>
      </c>
      <c r="H177" s="270">
        <f>'Timeliness Quarterly'!H54</f>
        <v>0.99180000000000001</v>
      </c>
      <c r="I177" s="270">
        <f>'Timeliness Quarterly'!I54</f>
        <v>1</v>
      </c>
      <c r="J177" s="270">
        <f>'Timeliness Quarterly'!J54</f>
        <v>1</v>
      </c>
      <c r="S177" s="268">
        <v>0.8</v>
      </c>
      <c r="T177" s="269">
        <v>3</v>
      </c>
    </row>
    <row r="178" spans="1:20" x14ac:dyDescent="0.25">
      <c r="A178" s="268">
        <f t="shared" si="3"/>
        <v>51</v>
      </c>
      <c r="B178" s="268">
        <f t="shared" si="3"/>
        <v>22</v>
      </c>
      <c r="C178" s="268" t="s">
        <v>288</v>
      </c>
      <c r="D178" s="268" t="s">
        <v>287</v>
      </c>
      <c r="E178" s="268" t="s">
        <v>137</v>
      </c>
      <c r="F178" s="268" t="s">
        <v>292</v>
      </c>
      <c r="G178" s="270">
        <f>'Timeliness Quarterly'!G57</f>
        <v>0.98419999999999996</v>
      </c>
      <c r="H178" s="270">
        <f>'Timeliness Quarterly'!H57</f>
        <v>0.99380000000000002</v>
      </c>
      <c r="I178" s="270">
        <f>'Timeliness Quarterly'!I57</f>
        <v>1</v>
      </c>
      <c r="J178" s="270">
        <f>'Timeliness Quarterly'!J57</f>
        <v>1</v>
      </c>
      <c r="S178" s="268">
        <v>0.8</v>
      </c>
      <c r="T178" s="269">
        <v>3</v>
      </c>
    </row>
    <row r="179" spans="1:20" x14ac:dyDescent="0.25">
      <c r="A179" s="268">
        <f t="shared" si="3"/>
        <v>51</v>
      </c>
      <c r="B179" s="268">
        <f t="shared" si="3"/>
        <v>22</v>
      </c>
      <c r="C179" s="268" t="s">
        <v>288</v>
      </c>
      <c r="D179" s="268" t="s">
        <v>287</v>
      </c>
      <c r="E179" s="268" t="s">
        <v>134</v>
      </c>
      <c r="F179" s="268" t="s">
        <v>292</v>
      </c>
      <c r="G179" s="270">
        <f>'Timeliness Quarterly'!G60</f>
        <v>0.98540000000000005</v>
      </c>
      <c r="H179" s="270">
        <f>'Timeliness Quarterly'!H60</f>
        <v>0.98070000000000002</v>
      </c>
      <c r="I179" s="270">
        <f>'Timeliness Quarterly'!I60</f>
        <v>1</v>
      </c>
      <c r="J179" s="270">
        <f>'Timeliness Quarterly'!J60</f>
        <v>1</v>
      </c>
      <c r="S179" s="268">
        <v>0.8</v>
      </c>
      <c r="T179" s="269">
        <v>3</v>
      </c>
    </row>
    <row r="180" spans="1:20" x14ac:dyDescent="0.25">
      <c r="A180" s="268">
        <f t="shared" si="3"/>
        <v>51</v>
      </c>
      <c r="B180" s="268">
        <f t="shared" si="3"/>
        <v>22</v>
      </c>
      <c r="C180" s="268" t="s">
        <v>288</v>
      </c>
      <c r="D180" s="268" t="s">
        <v>287</v>
      </c>
      <c r="E180" s="268" t="s">
        <v>135</v>
      </c>
      <c r="F180" s="268" t="s">
        <v>292</v>
      </c>
      <c r="G180" s="270">
        <f>'Timeliness Quarterly'!G63</f>
        <v>0.97889999999999999</v>
      </c>
      <c r="H180" s="270">
        <f>'Timeliness Quarterly'!H63</f>
        <v>0.97840000000000005</v>
      </c>
      <c r="I180" s="270">
        <f>'Timeliness Quarterly'!I63</f>
        <v>1</v>
      </c>
      <c r="J180" s="270">
        <f>'Timeliness Quarterly'!J63</f>
        <v>1</v>
      </c>
      <c r="S180" s="268">
        <v>0.8</v>
      </c>
      <c r="T180" s="269">
        <v>3</v>
      </c>
    </row>
    <row r="181" spans="1:20" x14ac:dyDescent="0.25">
      <c r="A181" s="268">
        <f t="shared" si="3"/>
        <v>51</v>
      </c>
      <c r="B181" s="268">
        <f t="shared" si="3"/>
        <v>22</v>
      </c>
      <c r="C181" s="268" t="s">
        <v>288</v>
      </c>
      <c r="D181" s="268" t="s">
        <v>287</v>
      </c>
      <c r="E181" s="268" t="s">
        <v>136</v>
      </c>
      <c r="F181" s="268" t="s">
        <v>292</v>
      </c>
      <c r="G181" s="270">
        <f>'Timeliness Quarterly'!G66</f>
        <v>0.99350000000000005</v>
      </c>
      <c r="H181" s="270">
        <f>'Timeliness Quarterly'!H66</f>
        <v>0.996</v>
      </c>
      <c r="I181" s="270">
        <f>'Timeliness Quarterly'!I66</f>
        <v>1</v>
      </c>
      <c r="J181" s="270">
        <f>'Timeliness Quarterly'!J66</f>
        <v>1</v>
      </c>
      <c r="S181" s="268">
        <v>0.8</v>
      </c>
      <c r="T181" s="269">
        <v>3</v>
      </c>
    </row>
    <row r="182" spans="1:20" x14ac:dyDescent="0.25">
      <c r="A182" s="268">
        <f t="shared" si="3"/>
        <v>51</v>
      </c>
      <c r="B182" s="268">
        <f t="shared" si="3"/>
        <v>22</v>
      </c>
      <c r="C182" s="268" t="s">
        <v>288</v>
      </c>
      <c r="D182" s="268" t="s">
        <v>287</v>
      </c>
      <c r="E182" s="268" t="s">
        <v>93</v>
      </c>
      <c r="F182" s="268" t="s">
        <v>292</v>
      </c>
      <c r="G182" s="270">
        <f>'Timeliness Quarterly'!G69</f>
        <v>0.98350000000000004</v>
      </c>
      <c r="H182" s="270">
        <f>'Timeliness Quarterly'!H69</f>
        <v>0.98009999999999997</v>
      </c>
      <c r="I182" s="270">
        <f>'Timeliness Quarterly'!I69</f>
        <v>1</v>
      </c>
      <c r="J182" s="270">
        <f>'Timeliness Quarterly'!J69</f>
        <v>1</v>
      </c>
      <c r="S182" s="268">
        <v>0.8</v>
      </c>
      <c r="T182" s="269">
        <v>3</v>
      </c>
    </row>
    <row r="183" spans="1:20" x14ac:dyDescent="0.25">
      <c r="A183" s="268">
        <f t="shared" si="3"/>
        <v>51</v>
      </c>
      <c r="B183" s="268">
        <f t="shared" si="3"/>
        <v>22</v>
      </c>
      <c r="C183" s="268" t="s">
        <v>288</v>
      </c>
      <c r="D183" s="268" t="s">
        <v>287</v>
      </c>
      <c r="E183" s="268" t="s">
        <v>139</v>
      </c>
      <c r="F183" s="268" t="s">
        <v>292</v>
      </c>
      <c r="G183" s="270">
        <f>'Timeliness Quarterly'!G72</f>
        <v>0.99360000000000004</v>
      </c>
      <c r="H183" s="270">
        <f>'Timeliness Quarterly'!H72</f>
        <v>0.99690000000000001</v>
      </c>
      <c r="I183" s="270">
        <f>'Timeliness Quarterly'!I72</f>
        <v>1</v>
      </c>
      <c r="J183" s="270">
        <f>'Timeliness Quarterly'!J72</f>
        <v>1</v>
      </c>
      <c r="S183" s="268">
        <v>0.8</v>
      </c>
      <c r="T183" s="269">
        <v>3</v>
      </c>
    </row>
    <row r="184" spans="1:20" x14ac:dyDescent="0.25">
      <c r="A184" s="268">
        <f t="shared" si="3"/>
        <v>51</v>
      </c>
      <c r="B184" s="268">
        <f t="shared" si="3"/>
        <v>22</v>
      </c>
      <c r="C184" s="268" t="s">
        <v>288</v>
      </c>
      <c r="D184" s="268" t="s">
        <v>287</v>
      </c>
      <c r="E184" s="268" t="s">
        <v>138</v>
      </c>
      <c r="F184" s="268" t="s">
        <v>292</v>
      </c>
      <c r="G184" s="270">
        <f>'Timeliness Quarterly'!G75</f>
        <v>0.98880000000000001</v>
      </c>
      <c r="H184" s="270">
        <f>'Timeliness Quarterly'!H75</f>
        <v>0.995</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51</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51</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51</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51</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51</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51</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51</v>
      </c>
      <c r="B192" s="268">
        <f t="shared" si="4"/>
        <v>22</v>
      </c>
      <c r="C192" s="268" t="s">
        <v>296</v>
      </c>
      <c r="D192" s="268" t="s">
        <v>238</v>
      </c>
      <c r="E192" s="268" t="s">
        <v>136</v>
      </c>
      <c r="F192" s="268" t="s">
        <v>285</v>
      </c>
      <c r="G192" s="271">
        <f>'Timeliness Quarterly'!L29</f>
        <v>0</v>
      </c>
      <c r="H192" s="271">
        <f>'Timeliness Quarterly'!N29</f>
        <v>0</v>
      </c>
      <c r="I192" s="271">
        <f>'Timeliness Quarterly'!P29</f>
        <v>0</v>
      </c>
      <c r="J192" s="271">
        <f>'Timeliness Quarterly'!R29</f>
        <v>0</v>
      </c>
      <c r="S192" s="268">
        <v>3</v>
      </c>
      <c r="T192" s="268"/>
    </row>
    <row r="193" spans="1:33" x14ac:dyDescent="0.25">
      <c r="A193" s="268">
        <f t="shared" si="4"/>
        <v>51</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51</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51</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51</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51</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51</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51</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51</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51</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51</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51</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51</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51</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51</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51</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51</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51</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51</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51</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51</v>
      </c>
      <c r="B212" s="268">
        <f t="shared" si="4"/>
        <v>22</v>
      </c>
      <c r="C212" s="268" t="s">
        <v>296</v>
      </c>
      <c r="D212" s="268" t="s">
        <v>297</v>
      </c>
      <c r="E212" s="268" t="s">
        <v>136</v>
      </c>
      <c r="F212" s="268" t="s">
        <v>285</v>
      </c>
      <c r="G212" s="271">
        <f>'Timeliness Quarterly'!M29</f>
        <v>0</v>
      </c>
      <c r="H212" s="271">
        <f>'Timeliness Quarterly'!O29</f>
        <v>0</v>
      </c>
      <c r="I212" s="271">
        <f>'Timeliness Quarterly'!Q29</f>
        <v>0</v>
      </c>
      <c r="J212" s="271">
        <f>'Timeliness Quarterly'!S29</f>
        <v>0</v>
      </c>
      <c r="S212" s="268">
        <v>3</v>
      </c>
      <c r="T212" s="268"/>
      <c r="AG212" s="65"/>
    </row>
    <row r="213" spans="1:33" x14ac:dyDescent="0.25">
      <c r="A213" s="268">
        <f t="shared" si="4"/>
        <v>51</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51</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51</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51</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51</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51</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51</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51</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51</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51</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51</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51</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51</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51</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51</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51</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51</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51</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51</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51</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51</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51</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51</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51</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51</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51</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51</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51</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51</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51</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51</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51</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51</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51</v>
      </c>
      <c r="B247" s="268">
        <f t="shared" si="4"/>
        <v>22</v>
      </c>
      <c r="C247" s="268" t="s">
        <v>299</v>
      </c>
      <c r="D247" s="268" t="s">
        <v>132</v>
      </c>
      <c r="E247" s="271">
        <f>'Sub Cases Monthly'!R11</f>
        <v>0</v>
      </c>
      <c r="F247" s="268"/>
      <c r="G247" s="268">
        <v>2</v>
      </c>
      <c r="H247" s="63"/>
    </row>
    <row r="248" spans="1:20" x14ac:dyDescent="0.25">
      <c r="A248" s="268">
        <f t="shared" si="4"/>
        <v>51</v>
      </c>
      <c r="B248" s="268">
        <f t="shared" si="4"/>
        <v>22</v>
      </c>
      <c r="C248" s="268" t="s">
        <v>299</v>
      </c>
      <c r="D248" s="268" t="s">
        <v>133</v>
      </c>
      <c r="E248" s="271">
        <f>'Sub Cases Monthly'!R22</f>
        <v>0</v>
      </c>
      <c r="F248" s="268"/>
      <c r="G248" s="268">
        <v>2</v>
      </c>
      <c r="H248" s="63"/>
    </row>
    <row r="249" spans="1:20" x14ac:dyDescent="0.25">
      <c r="A249" s="268">
        <f t="shared" ref="A249:B258" si="25">A$21</f>
        <v>51</v>
      </c>
      <c r="B249" s="268">
        <f t="shared" si="25"/>
        <v>22</v>
      </c>
      <c r="C249" s="268" t="s">
        <v>299</v>
      </c>
      <c r="D249" s="268" t="s">
        <v>140</v>
      </c>
      <c r="E249" s="271">
        <f>'Sub Cases Monthly'!R31</f>
        <v>0</v>
      </c>
      <c r="F249" s="268"/>
      <c r="G249" s="268">
        <v>2</v>
      </c>
      <c r="H249" s="63"/>
    </row>
    <row r="250" spans="1:20" x14ac:dyDescent="0.25">
      <c r="A250" s="268">
        <f t="shared" si="25"/>
        <v>51</v>
      </c>
      <c r="B250" s="268">
        <f t="shared" si="25"/>
        <v>22</v>
      </c>
      <c r="C250" s="268" t="s">
        <v>299</v>
      </c>
      <c r="D250" s="268" t="s">
        <v>137</v>
      </c>
      <c r="E250" s="271">
        <f>'Sub Cases Monthly'!R38</f>
        <v>0</v>
      </c>
      <c r="F250" s="268"/>
      <c r="G250" s="268">
        <v>2</v>
      </c>
      <c r="H250" s="63"/>
    </row>
    <row r="251" spans="1:20" x14ac:dyDescent="0.25">
      <c r="A251" s="268">
        <f t="shared" si="25"/>
        <v>51</v>
      </c>
      <c r="B251" s="268">
        <f t="shared" si="25"/>
        <v>22</v>
      </c>
      <c r="C251" s="268" t="s">
        <v>299</v>
      </c>
      <c r="D251" s="268" t="s">
        <v>134</v>
      </c>
      <c r="E251" s="271">
        <f>'Sub Cases Monthly'!R44</f>
        <v>0</v>
      </c>
      <c r="F251" s="268"/>
      <c r="G251" s="268">
        <v>2</v>
      </c>
      <c r="H251" s="63"/>
    </row>
    <row r="252" spans="1:20" x14ac:dyDescent="0.25">
      <c r="A252" s="268">
        <f t="shared" si="25"/>
        <v>51</v>
      </c>
      <c r="B252" s="268">
        <f t="shared" si="25"/>
        <v>22</v>
      </c>
      <c r="C252" s="268" t="s">
        <v>299</v>
      </c>
      <c r="D252" s="268" t="s">
        <v>135</v>
      </c>
      <c r="E252" s="271">
        <f>'Sub Cases Monthly'!R69</f>
        <v>0</v>
      </c>
      <c r="F252" s="268"/>
      <c r="G252" s="268">
        <v>2</v>
      </c>
    </row>
    <row r="253" spans="1:20" x14ac:dyDescent="0.25">
      <c r="A253" s="268">
        <f t="shared" si="25"/>
        <v>51</v>
      </c>
      <c r="B253" s="268">
        <f t="shared" si="25"/>
        <v>22</v>
      </c>
      <c r="C253" s="268" t="s">
        <v>299</v>
      </c>
      <c r="D253" s="268" t="s">
        <v>136</v>
      </c>
      <c r="E253" s="271">
        <f>'Sub Cases Monthly'!R84</f>
        <v>0</v>
      </c>
      <c r="F253" s="268"/>
      <c r="G253" s="268">
        <v>2</v>
      </c>
      <c r="H253" s="63"/>
    </row>
    <row r="254" spans="1:20" x14ac:dyDescent="0.25">
      <c r="A254" s="268">
        <f t="shared" si="25"/>
        <v>51</v>
      </c>
      <c r="B254" s="268">
        <f t="shared" si="25"/>
        <v>22</v>
      </c>
      <c r="C254" s="268" t="s">
        <v>299</v>
      </c>
      <c r="D254" s="268" t="s">
        <v>93</v>
      </c>
      <c r="E254" s="271">
        <f>'Sub Cases Monthly'!R105</f>
        <v>0</v>
      </c>
      <c r="F254" s="268"/>
      <c r="G254" s="268">
        <v>2</v>
      </c>
    </row>
    <row r="255" spans="1:20" x14ac:dyDescent="0.25">
      <c r="A255" s="268">
        <f t="shared" si="25"/>
        <v>51</v>
      </c>
      <c r="B255" s="268">
        <f t="shared" si="25"/>
        <v>22</v>
      </c>
      <c r="C255" s="268" t="s">
        <v>299</v>
      </c>
      <c r="D255" s="268" t="s">
        <v>139</v>
      </c>
      <c r="E255" s="271">
        <f>'Sub Cases Monthly'!R119</f>
        <v>0</v>
      </c>
      <c r="F255" s="268"/>
      <c r="G255" s="268">
        <v>2</v>
      </c>
    </row>
    <row r="256" spans="1:20" x14ac:dyDescent="0.25">
      <c r="A256" s="268">
        <f t="shared" si="25"/>
        <v>51</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51</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customSheetViews>
    <customSheetView guid="{AB5B0604-EEE6-4F25-9707-CA69CD6A2BCC}" state="hidden">
      <selection activeCell="B5" sqref="B5"/>
      <pageMargins left="0.7" right="0.7" top="0.75" bottom="0.75" header="0.3" footer="0.3"/>
      <pageSetup orientation="portrait" r:id="rId1"/>
    </customSheetView>
    <customSheetView guid="{15B28141-8A0D-4000-9080-23B522B4F317}" state="hidden">
      <selection activeCell="B5" sqref="B5"/>
      <pageMargins left="0.7" right="0.7" top="0.75" bottom="0.75" header="0.3" footer="0.3"/>
      <pageSetup orientation="portrait" r:id="rId2"/>
    </customSheetView>
    <customSheetView guid="{AFA4671B-9542-400C-9EB1-671CC7CA7B4C}" state="hidden">
      <selection activeCell="B5" sqref="B5"/>
      <pageMargins left="0.7" right="0.7" top="0.75" bottom="0.75" header="0.3" footer="0.3"/>
      <pageSetup orientation="portrait" r:id="rId3"/>
    </customSheetView>
  </customSheetViews>
  <phoneticPr fontId="45" type="noConversion"/>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xmlns:xlrd2="http://schemas.microsoft.com/office/spreadsheetml/2017/richdata2" ref="A3:E69">
    <sortCondition ref="E3:E69"/>
  </sortState>
  <customSheetViews>
    <customSheetView guid="{AB5B0604-EEE6-4F25-9707-CA69CD6A2BCC}" state="hidden">
      <pane xSplit="3" ySplit="2" topLeftCell="D3" activePane="bottomRight" state="frozen"/>
      <selection pane="bottomRight" activeCell="A188" sqref="A188"/>
      <pageMargins left="0.7" right="0.7" top="0.75" bottom="0.75" header="0.3" footer="0.3"/>
      <pageSetup orientation="portrait" r:id="rId1"/>
    </customSheetView>
    <customSheetView guid="{15B28141-8A0D-4000-9080-23B522B4F317}" state="hidden">
      <pane xSplit="3" ySplit="2" topLeftCell="D3" activePane="bottomRight" state="frozen"/>
      <selection pane="bottomRight" activeCell="A188" sqref="A188"/>
      <pageMargins left="0.7" right="0.7" top="0.75" bottom="0.75" header="0.3" footer="0.3"/>
      <pageSetup orientation="portrait" r:id="rId2"/>
    </customSheetView>
    <customSheetView guid="{AFA4671B-9542-400C-9EB1-671CC7CA7B4C}" state="hidden">
      <pane xSplit="3" ySplit="2" topLeftCell="D3" activePane="bottomRight" state="frozen"/>
      <selection pane="bottomRight" activeCell="A188" sqref="A188"/>
      <pageMargins left="0.7" right="0.7" top="0.75" bottom="0.75" header="0.3" footer="0.3"/>
      <pageSetup orientation="portrait" r:id="rId3"/>
    </customSheetView>
  </customSheetView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2019-10-04T20:37:02Z</cp:lastPrinted>
  <dcterms:created xsi:type="dcterms:W3CDTF">1996-10-14T23:33:28Z</dcterms:created>
  <dcterms:modified xsi:type="dcterms:W3CDTF">2022-04-20T15:54:21Z</dcterms:modified>
</cp:coreProperties>
</file>